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" i="1" l="1"/>
  <c r="H33" i="1"/>
  <c r="G33" i="1"/>
  <c r="F33" i="1"/>
  <c r="E33" i="1"/>
  <c r="D33" i="1"/>
  <c r="C33" i="1"/>
  <c r="I31" i="1"/>
  <c r="I29" i="1"/>
  <c r="I24" i="1"/>
  <c r="I28" i="1" s="1"/>
  <c r="H24" i="1"/>
  <c r="H28" i="1" s="1"/>
  <c r="G24" i="1"/>
  <c r="G28" i="1" s="1"/>
  <c r="F24" i="1"/>
  <c r="F28" i="1" s="1"/>
  <c r="E24" i="1"/>
  <c r="E28" i="1" s="1"/>
  <c r="D24" i="1"/>
  <c r="D28" i="1" s="1"/>
  <c r="I23" i="1"/>
  <c r="H23" i="1"/>
  <c r="G23" i="1"/>
  <c r="F23" i="1"/>
  <c r="E23" i="1"/>
  <c r="D23" i="1"/>
  <c r="I22" i="1"/>
  <c r="H22" i="1"/>
  <c r="H25" i="1" s="1"/>
  <c r="G22" i="1"/>
  <c r="F29" i="1" s="1"/>
  <c r="F22" i="1"/>
  <c r="E22" i="1"/>
  <c r="D22" i="1"/>
  <c r="D25" i="1" s="1"/>
  <c r="D15" i="1"/>
  <c r="E15" i="1"/>
  <c r="F15" i="1"/>
  <c r="G15" i="1"/>
  <c r="H15" i="1"/>
  <c r="I15" i="1"/>
  <c r="C15" i="1"/>
  <c r="I13" i="1"/>
  <c r="I11" i="1"/>
  <c r="E6" i="1"/>
  <c r="E10" i="1" s="1"/>
  <c r="F6" i="1"/>
  <c r="F10" i="1" s="1"/>
  <c r="G6" i="1"/>
  <c r="G10" i="1" s="1"/>
  <c r="H6" i="1"/>
  <c r="H10" i="1" s="1"/>
  <c r="I6" i="1"/>
  <c r="I10" i="1" s="1"/>
  <c r="D6" i="1"/>
  <c r="D10" i="1" s="1"/>
  <c r="I5" i="1"/>
  <c r="H5" i="1"/>
  <c r="G5" i="1"/>
  <c r="F5" i="1"/>
  <c r="E5" i="1"/>
  <c r="D5" i="1"/>
  <c r="H4" i="1"/>
  <c r="G11" i="1" s="1"/>
  <c r="G4" i="1"/>
  <c r="F11" i="1" s="1"/>
  <c r="F4" i="1"/>
  <c r="E11" i="1" s="1"/>
  <c r="E4" i="1"/>
  <c r="D11" i="1" s="1"/>
  <c r="I4" i="1"/>
  <c r="H11" i="1" s="1"/>
  <c r="D4" i="1"/>
  <c r="C11" i="1" s="1"/>
  <c r="G29" i="1" l="1"/>
  <c r="E25" i="1"/>
  <c r="E26" i="1" s="1"/>
  <c r="E27" i="1" s="1"/>
  <c r="I25" i="1"/>
  <c r="I26" i="1" s="1"/>
  <c r="I27" i="1" s="1"/>
  <c r="I32" i="1" s="1"/>
  <c r="I34" i="1" s="1"/>
  <c r="F25" i="1"/>
  <c r="C29" i="1"/>
  <c r="G25" i="1"/>
  <c r="E29" i="1"/>
  <c r="F30" i="1" s="1"/>
  <c r="H29" i="1"/>
  <c r="I30" i="1" s="1"/>
  <c r="D29" i="1"/>
  <c r="D26" i="1"/>
  <c r="D27" i="1" s="1"/>
  <c r="H26" i="1"/>
  <c r="H27" i="1" s="1"/>
  <c r="F26" i="1"/>
  <c r="F27" i="1" s="1"/>
  <c r="F32" i="1" s="1"/>
  <c r="F34" i="1" s="1"/>
  <c r="G26" i="1"/>
  <c r="G27" i="1" s="1"/>
  <c r="I12" i="1"/>
  <c r="I7" i="1"/>
  <c r="I8" i="1" s="1"/>
  <c r="H12" i="1"/>
  <c r="G12" i="1"/>
  <c r="D7" i="1"/>
  <c r="D8" i="1" s="1"/>
  <c r="D9" i="1" s="1"/>
  <c r="H7" i="1"/>
  <c r="F7" i="1"/>
  <c r="F8" i="1" s="1"/>
  <c r="D12" i="1"/>
  <c r="E12" i="1"/>
  <c r="H8" i="1"/>
  <c r="F12" i="1"/>
  <c r="E7" i="1"/>
  <c r="G7" i="1"/>
  <c r="C12" i="1"/>
  <c r="C14" i="1" s="1"/>
  <c r="C16" i="1" s="1"/>
  <c r="H32" i="1" l="1"/>
  <c r="H34" i="1" s="1"/>
  <c r="E30" i="1"/>
  <c r="E32" i="1" s="1"/>
  <c r="E34" i="1" s="1"/>
  <c r="C30" i="1"/>
  <c r="C32" i="1" s="1"/>
  <c r="C34" i="1" s="1"/>
  <c r="D30" i="1"/>
  <c r="D32" i="1" s="1"/>
  <c r="D34" i="1" s="1"/>
  <c r="H30" i="1"/>
  <c r="G30" i="1"/>
  <c r="G32" i="1" s="1"/>
  <c r="G34" i="1" s="1"/>
  <c r="H9" i="1"/>
  <c r="H14" i="1" s="1"/>
  <c r="H16" i="1" s="1"/>
  <c r="D14" i="1"/>
  <c r="D16" i="1" s="1"/>
  <c r="I9" i="1"/>
  <c r="I14" i="1" s="1"/>
  <c r="I16" i="1" s="1"/>
  <c r="F9" i="1"/>
  <c r="F14" i="1" s="1"/>
  <c r="F16" i="1" s="1"/>
  <c r="G8" i="1"/>
  <c r="G9" i="1" s="1"/>
  <c r="G14" i="1" s="1"/>
  <c r="G16" i="1" s="1"/>
  <c r="E8" i="1"/>
  <c r="E9" i="1" s="1"/>
  <c r="E14" i="1" s="1"/>
  <c r="E16" i="1" s="1"/>
  <c r="C35" i="1" l="1"/>
  <c r="C17" i="1"/>
  <c r="C37" i="1" l="1"/>
</calcChain>
</file>

<file path=xl/sharedStrings.xml><?xml version="1.0" encoding="utf-8"?>
<sst xmlns="http://schemas.openxmlformats.org/spreadsheetml/2006/main" count="34" uniqueCount="22">
  <si>
    <t>Year</t>
  </si>
  <si>
    <t>cost of machine</t>
  </si>
  <si>
    <t>operating profit</t>
  </si>
  <si>
    <t>less taxes-40%</t>
  </si>
  <si>
    <t>after tax profit</t>
  </si>
  <si>
    <t>add depreciation</t>
  </si>
  <si>
    <t>Investment in working capital</t>
  </si>
  <si>
    <t>after tax salvage value =.668*(1-.4)</t>
  </si>
  <si>
    <t>net operating cash flow</t>
  </si>
  <si>
    <t>present value factor at 9% = net operating cash flow/(1+r)^n r= 9%</t>
  </si>
  <si>
    <t>present value of cash flow = net operating cash flow*PVF at 9%</t>
  </si>
  <si>
    <t>Net present value =sum of present value of cash flow</t>
  </si>
  <si>
    <t>When working capital requirement reduced to half</t>
  </si>
  <si>
    <t>Change in Net present value on change in requirement of working capital</t>
  </si>
  <si>
    <t xml:space="preserve">sales </t>
  </si>
  <si>
    <t>Wrking capital requirement</t>
  </si>
  <si>
    <t xml:space="preserve">production cost </t>
  </si>
  <si>
    <t>annual depreciation</t>
  </si>
  <si>
    <t>after tax salvage value</t>
  </si>
  <si>
    <t xml:space="preserve">present value factor at 9% </t>
  </si>
  <si>
    <t>present value of cash flow</t>
  </si>
  <si>
    <t>Net 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</si>
</sst>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70" formatCode="_(&quot;$&quot;* #,##0.000_);_(&quot;$&quot;* \(#,##0.0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333333"/>
      <name val="Calibri"/>
      <family val="2"/>
      <scheme val="minor"/>
    </font>
    <font>
      <b/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1" xfId="0" applyFont="1" applyFill="1" applyBorder="1"/>
    <xf numFmtId="0" fontId="3" fillId="2" borderId="1" xfId="0" applyFont="1" applyFill="1" applyBorder="1"/>
    <xf numFmtId="44" fontId="2" fillId="2" borderId="1" xfId="1" applyFont="1" applyFill="1" applyBorder="1"/>
    <xf numFmtId="44" fontId="2" fillId="2" borderId="1" xfId="1" applyNumberFormat="1" applyFont="1" applyFill="1" applyBorder="1"/>
    <xf numFmtId="170" fontId="2" fillId="2" borderId="1" xfId="1" applyNumberFormat="1" applyFont="1" applyFill="1" applyBorder="1"/>
    <xf numFmtId="44" fontId="3" fillId="2" borderId="1" xfId="0" applyNumberFormat="1" applyFont="1" applyFill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8"/>
  <sheetViews>
    <sheetView tabSelected="1" workbookViewId="0">
      <selection activeCell="J5" sqref="J5"/>
    </sheetView>
  </sheetViews>
  <sheetFormatPr defaultRowHeight="15" x14ac:dyDescent="0.25"/>
  <cols>
    <col min="1" max="1" width="3.7109375" customWidth="1"/>
    <col min="2" max="2" width="59.7109375" bestFit="1" customWidth="1"/>
    <col min="3" max="3" width="7.140625" bestFit="1" customWidth="1"/>
    <col min="4" max="5" width="12" bestFit="1" customWidth="1"/>
    <col min="6" max="6" width="11" bestFit="1" customWidth="1"/>
    <col min="7" max="9" width="12" bestFit="1" customWidth="1"/>
  </cols>
  <sheetData>
    <row r="2" spans="2:9" x14ac:dyDescent="0.25">
      <c r="B2" s="1" t="s">
        <v>0</v>
      </c>
      <c r="C2" s="1"/>
      <c r="D2" s="1">
        <v>1</v>
      </c>
      <c r="E2" s="1">
        <v>2</v>
      </c>
      <c r="F2" s="1">
        <v>3</v>
      </c>
      <c r="G2" s="1">
        <v>4</v>
      </c>
      <c r="H2" s="1">
        <v>5</v>
      </c>
      <c r="I2" s="1">
        <v>6</v>
      </c>
    </row>
    <row r="3" spans="2:9" x14ac:dyDescent="0.25">
      <c r="B3" s="1" t="s">
        <v>1</v>
      </c>
      <c r="C3" s="3">
        <v>-5.4</v>
      </c>
      <c r="D3" s="3"/>
      <c r="E3" s="3"/>
      <c r="F3" s="3"/>
      <c r="G3" s="3"/>
      <c r="H3" s="3"/>
      <c r="I3" s="3"/>
    </row>
    <row r="4" spans="2:9" x14ac:dyDescent="0.25">
      <c r="B4" s="1" t="s">
        <v>14</v>
      </c>
      <c r="C4" s="3"/>
      <c r="D4" s="3">
        <f>0.6*6</f>
        <v>3.5999999999999996</v>
      </c>
      <c r="E4" s="3">
        <f>0.8*6</f>
        <v>4.8000000000000007</v>
      </c>
      <c r="F4" s="3">
        <f>1*6</f>
        <v>6</v>
      </c>
      <c r="G4" s="3">
        <f>1*6</f>
        <v>6</v>
      </c>
      <c r="H4" s="3">
        <f>0.9*6</f>
        <v>5.4</v>
      </c>
      <c r="I4" s="3">
        <f t="shared" ref="I4" si="0">0.6*6</f>
        <v>3.5999999999999996</v>
      </c>
    </row>
    <row r="5" spans="2:9" x14ac:dyDescent="0.25">
      <c r="B5" s="1" t="s">
        <v>16</v>
      </c>
      <c r="C5" s="3"/>
      <c r="D5" s="3">
        <f>0.6*1.6</f>
        <v>0.96</v>
      </c>
      <c r="E5" s="3">
        <f>0.8*1.6</f>
        <v>1.2800000000000002</v>
      </c>
      <c r="F5" s="3">
        <f>1*1.6</f>
        <v>1.6</v>
      </c>
      <c r="G5" s="3">
        <f>1*1.6</f>
        <v>1.6</v>
      </c>
      <c r="H5" s="3">
        <f>0.9*1.6</f>
        <v>1.4400000000000002</v>
      </c>
      <c r="I5" s="3">
        <f>0.6*1.6</f>
        <v>0.96</v>
      </c>
    </row>
    <row r="6" spans="2:9" x14ac:dyDescent="0.25">
      <c r="B6" s="1" t="s">
        <v>17</v>
      </c>
      <c r="C6" s="3"/>
      <c r="D6" s="3">
        <f>5.4/6</f>
        <v>0.9</v>
      </c>
      <c r="E6" s="3">
        <f t="shared" ref="E6:I6" si="1">5.4/6</f>
        <v>0.9</v>
      </c>
      <c r="F6" s="3">
        <f t="shared" si="1"/>
        <v>0.9</v>
      </c>
      <c r="G6" s="3">
        <f t="shared" si="1"/>
        <v>0.9</v>
      </c>
      <c r="H6" s="3">
        <f t="shared" si="1"/>
        <v>0.9</v>
      </c>
      <c r="I6" s="3">
        <f t="shared" si="1"/>
        <v>0.9</v>
      </c>
    </row>
    <row r="7" spans="2:9" x14ac:dyDescent="0.25">
      <c r="B7" s="1" t="s">
        <v>2</v>
      </c>
      <c r="C7" s="3"/>
      <c r="D7" s="3">
        <f>D4-D5-D6</f>
        <v>1.7399999999999998</v>
      </c>
      <c r="E7" s="3">
        <f t="shared" ref="E7:I7" si="2">E4-E5-E6</f>
        <v>2.6200000000000006</v>
      </c>
      <c r="F7" s="3">
        <f t="shared" si="2"/>
        <v>3.5000000000000004</v>
      </c>
      <c r="G7" s="3">
        <f t="shared" si="2"/>
        <v>3.5000000000000004</v>
      </c>
      <c r="H7" s="3">
        <f t="shared" si="2"/>
        <v>3.06</v>
      </c>
      <c r="I7" s="3">
        <f t="shared" si="2"/>
        <v>1.7399999999999998</v>
      </c>
    </row>
    <row r="8" spans="2:9" x14ac:dyDescent="0.25">
      <c r="B8" s="1" t="s">
        <v>3</v>
      </c>
      <c r="C8" s="3"/>
      <c r="D8" s="3">
        <f>D7*40%</f>
        <v>0.69599999999999995</v>
      </c>
      <c r="E8" s="3">
        <f t="shared" ref="E8:I8" si="3">E7*40%</f>
        <v>1.0480000000000003</v>
      </c>
      <c r="F8" s="3">
        <f t="shared" si="3"/>
        <v>1.4000000000000004</v>
      </c>
      <c r="G8" s="3">
        <f t="shared" si="3"/>
        <v>1.4000000000000004</v>
      </c>
      <c r="H8" s="3">
        <f t="shared" si="3"/>
        <v>1.2240000000000002</v>
      </c>
      <c r="I8" s="3">
        <f t="shared" si="3"/>
        <v>0.69599999999999995</v>
      </c>
    </row>
    <row r="9" spans="2:9" x14ac:dyDescent="0.25">
      <c r="B9" s="1" t="s">
        <v>4</v>
      </c>
      <c r="C9" s="3"/>
      <c r="D9" s="3">
        <f>D7-D8</f>
        <v>1.0439999999999998</v>
      </c>
      <c r="E9" s="3">
        <f t="shared" ref="E9:I9" si="4">E7-E8</f>
        <v>1.5720000000000003</v>
      </c>
      <c r="F9" s="3">
        <f t="shared" si="4"/>
        <v>2.1</v>
      </c>
      <c r="G9" s="3">
        <f t="shared" si="4"/>
        <v>2.1</v>
      </c>
      <c r="H9" s="3">
        <f t="shared" si="4"/>
        <v>1.8359999999999999</v>
      </c>
      <c r="I9" s="3">
        <f t="shared" si="4"/>
        <v>1.0439999999999998</v>
      </c>
    </row>
    <row r="10" spans="2:9" x14ac:dyDescent="0.25">
      <c r="B10" s="1" t="s">
        <v>5</v>
      </c>
      <c r="C10" s="3"/>
      <c r="D10" s="3">
        <f>D6</f>
        <v>0.9</v>
      </c>
      <c r="E10" s="3">
        <f t="shared" ref="E10:I10" si="5">E6</f>
        <v>0.9</v>
      </c>
      <c r="F10" s="3">
        <f t="shared" si="5"/>
        <v>0.9</v>
      </c>
      <c r="G10" s="3">
        <f t="shared" si="5"/>
        <v>0.9</v>
      </c>
      <c r="H10" s="3">
        <f t="shared" si="5"/>
        <v>0.9</v>
      </c>
      <c r="I10" s="3">
        <f t="shared" si="5"/>
        <v>0.9</v>
      </c>
    </row>
    <row r="11" spans="2:9" x14ac:dyDescent="0.25">
      <c r="B11" s="1" t="s">
        <v>15</v>
      </c>
      <c r="C11" s="3">
        <f>(D4*15%)</f>
        <v>0.53999999999999992</v>
      </c>
      <c r="D11" s="3">
        <f>(E4*15%)</f>
        <v>0.72000000000000008</v>
      </c>
      <c r="E11" s="3">
        <f t="shared" ref="E11:I11" si="6">(F4*15%)</f>
        <v>0.89999999999999991</v>
      </c>
      <c r="F11" s="3">
        <f t="shared" si="6"/>
        <v>0.89999999999999991</v>
      </c>
      <c r="G11" s="3">
        <f t="shared" si="6"/>
        <v>0.81</v>
      </c>
      <c r="H11" s="3">
        <f t="shared" si="6"/>
        <v>0.53999999999999992</v>
      </c>
      <c r="I11" s="3">
        <f t="shared" si="6"/>
        <v>0</v>
      </c>
    </row>
    <row r="12" spans="2:9" x14ac:dyDescent="0.25">
      <c r="B12" s="1" t="s">
        <v>6</v>
      </c>
      <c r="C12" s="3">
        <f>C10+C11</f>
        <v>0.53999999999999992</v>
      </c>
      <c r="D12" s="3">
        <f>C11-D11</f>
        <v>-0.18000000000000016</v>
      </c>
      <c r="E12" s="3">
        <f t="shared" ref="E12:I12" si="7">D11-E11</f>
        <v>-0.17999999999999983</v>
      </c>
      <c r="F12" s="3">
        <f t="shared" si="7"/>
        <v>0</v>
      </c>
      <c r="G12" s="3">
        <f t="shared" si="7"/>
        <v>8.9999999999999858E-2</v>
      </c>
      <c r="H12" s="3">
        <f t="shared" si="7"/>
        <v>0.27000000000000013</v>
      </c>
      <c r="I12" s="3">
        <f t="shared" si="7"/>
        <v>0.53999999999999992</v>
      </c>
    </row>
    <row r="13" spans="2:9" x14ac:dyDescent="0.25">
      <c r="B13" s="1" t="s">
        <v>18</v>
      </c>
      <c r="C13" s="3"/>
      <c r="D13" s="3"/>
      <c r="E13" s="3"/>
      <c r="F13" s="3"/>
      <c r="G13" s="3"/>
      <c r="H13" s="3"/>
      <c r="I13" s="4">
        <f>0.668*(1-40%)</f>
        <v>0.40079999999999999</v>
      </c>
    </row>
    <row r="14" spans="2:9" x14ac:dyDescent="0.25">
      <c r="B14" s="1" t="s">
        <v>8</v>
      </c>
      <c r="C14" s="3">
        <f>C3-C12</f>
        <v>-5.94</v>
      </c>
      <c r="D14" s="3">
        <f>D9+D10+D12</f>
        <v>1.7639999999999998</v>
      </c>
      <c r="E14" s="3">
        <f t="shared" ref="E14:H14" si="8">E9+E10+E12</f>
        <v>2.2920000000000007</v>
      </c>
      <c r="F14" s="3">
        <f t="shared" si="8"/>
        <v>3</v>
      </c>
      <c r="G14" s="3">
        <f t="shared" si="8"/>
        <v>3.09</v>
      </c>
      <c r="H14" s="3">
        <f t="shared" si="8"/>
        <v>3.0059999999999998</v>
      </c>
      <c r="I14" s="3">
        <f>I9+I10+I12</f>
        <v>2.484</v>
      </c>
    </row>
    <row r="15" spans="2:9" x14ac:dyDescent="0.25">
      <c r="B15" s="1" t="s">
        <v>19</v>
      </c>
      <c r="C15" s="1">
        <f>1/(1+9%)^C2</f>
        <v>1</v>
      </c>
      <c r="D15" s="1">
        <f t="shared" ref="D15:I15" si="9">1/(1+9%)^D2</f>
        <v>0.9174311926605504</v>
      </c>
      <c r="E15" s="1">
        <f t="shared" si="9"/>
        <v>0.84167999326655996</v>
      </c>
      <c r="F15" s="1">
        <f t="shared" si="9"/>
        <v>0.77218348006106419</v>
      </c>
      <c r="G15" s="1">
        <f t="shared" si="9"/>
        <v>0.7084252110651964</v>
      </c>
      <c r="H15" s="1">
        <f t="shared" si="9"/>
        <v>0.64993138629834524</v>
      </c>
      <c r="I15" s="1">
        <f t="shared" si="9"/>
        <v>0.5962673268792158</v>
      </c>
    </row>
    <row r="16" spans="2:9" x14ac:dyDescent="0.25">
      <c r="B16" s="1" t="s">
        <v>20</v>
      </c>
      <c r="C16" s="3">
        <f>C14*C15</f>
        <v>-5.94</v>
      </c>
      <c r="D16" s="3">
        <f t="shared" ref="D16:I16" si="10">D14*D15</f>
        <v>1.6183486238532108</v>
      </c>
      <c r="E16" s="3">
        <f t="shared" si="10"/>
        <v>1.929130544566956</v>
      </c>
      <c r="F16" s="3">
        <f t="shared" si="10"/>
        <v>2.3165504401831924</v>
      </c>
      <c r="G16" s="3">
        <f t="shared" si="10"/>
        <v>2.1890339021914569</v>
      </c>
      <c r="H16" s="3">
        <f t="shared" si="10"/>
        <v>1.9536937472128257</v>
      </c>
      <c r="I16" s="3">
        <f t="shared" si="10"/>
        <v>1.481128039967972</v>
      </c>
    </row>
    <row r="17" spans="2:9" x14ac:dyDescent="0.25">
      <c r="B17" s="1" t="s">
        <v>21</v>
      </c>
      <c r="C17" s="3">
        <f>SUM(C16:I16)</f>
        <v>5.547885297975613</v>
      </c>
      <c r="D17" s="3"/>
      <c r="E17" s="3"/>
      <c r="F17" s="3"/>
      <c r="G17" s="3"/>
      <c r="H17" s="3"/>
      <c r="I17" s="3"/>
    </row>
    <row r="18" spans="2:9" x14ac:dyDescent="0.25">
      <c r="B18" s="1"/>
      <c r="C18" s="1"/>
      <c r="D18" s="1"/>
      <c r="E18" s="1"/>
      <c r="F18" s="1"/>
      <c r="G18" s="1"/>
      <c r="H18" s="1"/>
      <c r="I18" s="1"/>
    </row>
    <row r="19" spans="2:9" x14ac:dyDescent="0.25">
      <c r="B19" s="1" t="s">
        <v>12</v>
      </c>
      <c r="C19" s="1"/>
      <c r="D19" s="1"/>
      <c r="E19" s="1"/>
      <c r="F19" s="1"/>
      <c r="G19" s="1"/>
      <c r="H19" s="1"/>
      <c r="I19" s="1"/>
    </row>
    <row r="20" spans="2:9" x14ac:dyDescent="0.25">
      <c r="B20" s="1" t="s">
        <v>0</v>
      </c>
      <c r="C20" s="1"/>
      <c r="D20" s="1">
        <v>1</v>
      </c>
      <c r="E20" s="1">
        <v>2</v>
      </c>
      <c r="F20" s="1">
        <v>3</v>
      </c>
      <c r="G20" s="1">
        <v>4</v>
      </c>
      <c r="H20" s="1">
        <v>5</v>
      </c>
      <c r="I20" s="1">
        <v>6</v>
      </c>
    </row>
    <row r="21" spans="2:9" x14ac:dyDescent="0.25">
      <c r="B21" s="1" t="s">
        <v>1</v>
      </c>
      <c r="C21" s="3">
        <v>-5.4</v>
      </c>
      <c r="D21" s="3"/>
      <c r="E21" s="3"/>
      <c r="F21" s="3"/>
      <c r="G21" s="3"/>
      <c r="H21" s="3"/>
      <c r="I21" s="3"/>
    </row>
    <row r="22" spans="2:9" x14ac:dyDescent="0.25">
      <c r="B22" s="1" t="s">
        <v>14</v>
      </c>
      <c r="C22" s="3"/>
      <c r="D22" s="3">
        <f>0.6*6</f>
        <v>3.5999999999999996</v>
      </c>
      <c r="E22" s="3">
        <f>0.8*6</f>
        <v>4.8000000000000007</v>
      </c>
      <c r="F22" s="3">
        <f>1*6</f>
        <v>6</v>
      </c>
      <c r="G22" s="3">
        <f>1*6</f>
        <v>6</v>
      </c>
      <c r="H22" s="3">
        <f>0.9*6</f>
        <v>5.4</v>
      </c>
      <c r="I22" s="3">
        <f t="shared" ref="I22" si="11">0.6*6</f>
        <v>3.5999999999999996</v>
      </c>
    </row>
    <row r="23" spans="2:9" x14ac:dyDescent="0.25">
      <c r="B23" s="1" t="s">
        <v>16</v>
      </c>
      <c r="C23" s="3"/>
      <c r="D23" s="3">
        <f>0.6*1.6</f>
        <v>0.96</v>
      </c>
      <c r="E23" s="3">
        <f>0.8*1.6</f>
        <v>1.2800000000000002</v>
      </c>
      <c r="F23" s="3">
        <f>1*1.6</f>
        <v>1.6</v>
      </c>
      <c r="G23" s="3">
        <f>1*1.6</f>
        <v>1.6</v>
      </c>
      <c r="H23" s="3">
        <f>0.9*1.6</f>
        <v>1.4400000000000002</v>
      </c>
      <c r="I23" s="3">
        <f>0.6*1.6</f>
        <v>0.96</v>
      </c>
    </row>
    <row r="24" spans="2:9" x14ac:dyDescent="0.25">
      <c r="B24" s="1" t="s">
        <v>17</v>
      </c>
      <c r="C24" s="3"/>
      <c r="D24" s="3">
        <f>5.4/6</f>
        <v>0.9</v>
      </c>
      <c r="E24" s="3">
        <f t="shared" ref="E24:I24" si="12">5.4/6</f>
        <v>0.9</v>
      </c>
      <c r="F24" s="3">
        <f t="shared" si="12"/>
        <v>0.9</v>
      </c>
      <c r="G24" s="3">
        <f t="shared" si="12"/>
        <v>0.9</v>
      </c>
      <c r="H24" s="3">
        <f t="shared" si="12"/>
        <v>0.9</v>
      </c>
      <c r="I24" s="3">
        <f t="shared" si="12"/>
        <v>0.9</v>
      </c>
    </row>
    <row r="25" spans="2:9" x14ac:dyDescent="0.25">
      <c r="B25" s="1" t="s">
        <v>2</v>
      </c>
      <c r="C25" s="3"/>
      <c r="D25" s="3">
        <f>D22-D23-D24</f>
        <v>1.7399999999999998</v>
      </c>
      <c r="E25" s="3">
        <f t="shared" ref="E25" si="13">E22-E23-E24</f>
        <v>2.6200000000000006</v>
      </c>
      <c r="F25" s="3">
        <f t="shared" ref="F25" si="14">F22-F23-F24</f>
        <v>3.5000000000000004</v>
      </c>
      <c r="G25" s="3">
        <f t="shared" ref="G25" si="15">G22-G23-G24</f>
        <v>3.5000000000000004</v>
      </c>
      <c r="H25" s="3">
        <f t="shared" ref="H25" si="16">H22-H23-H24</f>
        <v>3.06</v>
      </c>
      <c r="I25" s="3">
        <f t="shared" ref="I25" si="17">I22-I23-I24</f>
        <v>1.7399999999999998</v>
      </c>
    </row>
    <row r="26" spans="2:9" x14ac:dyDescent="0.25">
      <c r="B26" s="1" t="s">
        <v>3</v>
      </c>
      <c r="C26" s="3"/>
      <c r="D26" s="3">
        <f>D25*40%</f>
        <v>0.69599999999999995</v>
      </c>
      <c r="E26" s="3">
        <f t="shared" ref="E26" si="18">E25*40%</f>
        <v>1.0480000000000003</v>
      </c>
      <c r="F26" s="3">
        <f t="shared" ref="F26" si="19">F25*40%</f>
        <v>1.4000000000000004</v>
      </c>
      <c r="G26" s="3">
        <f t="shared" ref="G26" si="20">G25*40%</f>
        <v>1.4000000000000004</v>
      </c>
      <c r="H26" s="3">
        <f t="shared" ref="H26" si="21">H25*40%</f>
        <v>1.2240000000000002</v>
      </c>
      <c r="I26" s="3">
        <f t="shared" ref="I26" si="22">I25*40%</f>
        <v>0.69599999999999995</v>
      </c>
    </row>
    <row r="27" spans="2:9" x14ac:dyDescent="0.25">
      <c r="B27" s="1" t="s">
        <v>4</v>
      </c>
      <c r="C27" s="3"/>
      <c r="D27" s="3">
        <f>D25-D26</f>
        <v>1.0439999999999998</v>
      </c>
      <c r="E27" s="3">
        <f t="shared" ref="E27" si="23">E25-E26</f>
        <v>1.5720000000000003</v>
      </c>
      <c r="F27" s="3">
        <f t="shared" ref="F27" si="24">F25-F26</f>
        <v>2.1</v>
      </c>
      <c r="G27" s="3">
        <f t="shared" ref="G27" si="25">G25-G26</f>
        <v>2.1</v>
      </c>
      <c r="H27" s="3">
        <f t="shared" ref="H27" si="26">H25-H26</f>
        <v>1.8359999999999999</v>
      </c>
      <c r="I27" s="3">
        <f t="shared" ref="I27" si="27">I25-I26</f>
        <v>1.0439999999999998</v>
      </c>
    </row>
    <row r="28" spans="2:9" x14ac:dyDescent="0.25">
      <c r="B28" s="1" t="s">
        <v>5</v>
      </c>
      <c r="C28" s="3"/>
      <c r="D28" s="3">
        <f>D24</f>
        <v>0.9</v>
      </c>
      <c r="E28" s="3">
        <f t="shared" ref="E28:I28" si="28">E24</f>
        <v>0.9</v>
      </c>
      <c r="F28" s="3">
        <f t="shared" si="28"/>
        <v>0.9</v>
      </c>
      <c r="G28" s="3">
        <f t="shared" si="28"/>
        <v>0.9</v>
      </c>
      <c r="H28" s="3">
        <f t="shared" si="28"/>
        <v>0.9</v>
      </c>
      <c r="I28" s="3">
        <f t="shared" si="28"/>
        <v>0.9</v>
      </c>
    </row>
    <row r="29" spans="2:9" x14ac:dyDescent="0.25">
      <c r="B29" s="1" t="s">
        <v>15</v>
      </c>
      <c r="C29" s="3">
        <f>(D22*7.5%)</f>
        <v>0.26999999999999996</v>
      </c>
      <c r="D29" s="3">
        <f t="shared" ref="D29:I29" si="29">(E22*7.5%)</f>
        <v>0.36000000000000004</v>
      </c>
      <c r="E29" s="3">
        <f t="shared" si="29"/>
        <v>0.44999999999999996</v>
      </c>
      <c r="F29" s="3">
        <f t="shared" si="29"/>
        <v>0.44999999999999996</v>
      </c>
      <c r="G29" s="3">
        <f t="shared" si="29"/>
        <v>0.40500000000000003</v>
      </c>
      <c r="H29" s="3">
        <f t="shared" si="29"/>
        <v>0.26999999999999996</v>
      </c>
      <c r="I29" s="3">
        <f t="shared" si="29"/>
        <v>0</v>
      </c>
    </row>
    <row r="30" spans="2:9" x14ac:dyDescent="0.25">
      <c r="B30" s="1" t="s">
        <v>6</v>
      </c>
      <c r="C30" s="3">
        <f>C28+C29</f>
        <v>0.26999999999999996</v>
      </c>
      <c r="D30" s="3">
        <f>C29-D29</f>
        <v>-9.000000000000008E-2</v>
      </c>
      <c r="E30" s="3">
        <f t="shared" ref="E30" si="30">D29-E29</f>
        <v>-8.9999999999999913E-2</v>
      </c>
      <c r="F30" s="3">
        <f t="shared" ref="F30" si="31">E29-F29</f>
        <v>0</v>
      </c>
      <c r="G30" s="3">
        <f t="shared" ref="G30" si="32">F29-G29</f>
        <v>4.4999999999999929E-2</v>
      </c>
      <c r="H30" s="5">
        <f t="shared" ref="H30" si="33">G29-H29</f>
        <v>0.13500000000000006</v>
      </c>
      <c r="I30" s="3">
        <f t="shared" ref="I30" si="34">H29-I29</f>
        <v>0.26999999999999996</v>
      </c>
    </row>
    <row r="31" spans="2:9" x14ac:dyDescent="0.25">
      <c r="B31" s="1" t="s">
        <v>7</v>
      </c>
      <c r="C31" s="3"/>
      <c r="D31" s="3"/>
      <c r="E31" s="3"/>
      <c r="F31" s="3"/>
      <c r="G31" s="3"/>
      <c r="H31" s="3"/>
      <c r="I31" s="4">
        <f>0.668*(1-40%)</f>
        <v>0.40079999999999999</v>
      </c>
    </row>
    <row r="32" spans="2:9" x14ac:dyDescent="0.25">
      <c r="B32" s="1" t="s">
        <v>8</v>
      </c>
      <c r="C32" s="3">
        <f>C21-C30</f>
        <v>-5.67</v>
      </c>
      <c r="D32" s="3">
        <f>D27+D28+D30</f>
        <v>1.8539999999999999</v>
      </c>
      <c r="E32" s="3">
        <f t="shared" ref="E32:H32" si="35">E27+E28+E30</f>
        <v>2.3820000000000006</v>
      </c>
      <c r="F32" s="3">
        <f t="shared" si="35"/>
        <v>3</v>
      </c>
      <c r="G32" s="3">
        <f t="shared" si="35"/>
        <v>3.0449999999999999</v>
      </c>
      <c r="H32" s="3">
        <f t="shared" si="35"/>
        <v>2.871</v>
      </c>
      <c r="I32" s="3">
        <f>I27+I28+I30</f>
        <v>2.214</v>
      </c>
    </row>
    <row r="33" spans="2:9" x14ac:dyDescent="0.25">
      <c r="B33" s="1" t="s">
        <v>9</v>
      </c>
      <c r="C33" s="1">
        <f>1/(1+9%)^C20</f>
        <v>1</v>
      </c>
      <c r="D33" s="1">
        <f t="shared" ref="D33:I33" si="36">1/(1+9%)^D20</f>
        <v>0.9174311926605504</v>
      </c>
      <c r="E33" s="1">
        <f t="shared" si="36"/>
        <v>0.84167999326655996</v>
      </c>
      <c r="F33" s="1">
        <f t="shared" si="36"/>
        <v>0.77218348006106419</v>
      </c>
      <c r="G33" s="1">
        <f t="shared" si="36"/>
        <v>0.7084252110651964</v>
      </c>
      <c r="H33" s="1">
        <f t="shared" si="36"/>
        <v>0.64993138629834524</v>
      </c>
      <c r="I33" s="1">
        <f t="shared" si="36"/>
        <v>0.5962673268792158</v>
      </c>
    </row>
    <row r="34" spans="2:9" x14ac:dyDescent="0.25">
      <c r="B34" s="1" t="s">
        <v>10</v>
      </c>
      <c r="C34" s="3">
        <f>C32*C33</f>
        <v>-5.67</v>
      </c>
      <c r="D34" s="3">
        <f t="shared" ref="D34" si="37">D32*D33</f>
        <v>1.7009174311926603</v>
      </c>
      <c r="E34" s="3">
        <f t="shared" ref="E34" si="38">E32*E33</f>
        <v>2.0048817439609463</v>
      </c>
      <c r="F34" s="3">
        <f t="shared" ref="F34" si="39">F32*F33</f>
        <v>2.3165504401831924</v>
      </c>
      <c r="G34" s="3">
        <f t="shared" ref="G34" si="40">G32*G33</f>
        <v>2.1571547676935232</v>
      </c>
      <c r="H34" s="3">
        <f t="shared" ref="H34" si="41">H32*H33</f>
        <v>1.8659530100625492</v>
      </c>
      <c r="I34" s="3">
        <f t="shared" ref="I34" si="42">I32*I33</f>
        <v>1.3201358617105838</v>
      </c>
    </row>
    <row r="35" spans="2:9" x14ac:dyDescent="0.25">
      <c r="B35" s="1" t="s">
        <v>11</v>
      </c>
      <c r="C35" s="3">
        <f>SUM(C34:I34)</f>
        <v>5.6955932548034554</v>
      </c>
      <c r="D35" s="3"/>
      <c r="E35" s="3"/>
      <c r="F35" s="3"/>
      <c r="G35" s="3"/>
      <c r="H35" s="3"/>
      <c r="I35" s="3"/>
    </row>
    <row r="36" spans="2:9" x14ac:dyDescent="0.25">
      <c r="B36" s="1"/>
      <c r="C36" s="1"/>
      <c r="D36" s="1"/>
      <c r="E36" s="1"/>
      <c r="F36" s="1"/>
      <c r="G36" s="1"/>
      <c r="H36" s="1"/>
      <c r="I36" s="1"/>
    </row>
    <row r="37" spans="2:9" x14ac:dyDescent="0.25">
      <c r="B37" s="2" t="s">
        <v>13</v>
      </c>
      <c r="C37" s="6">
        <f>C35-C17</f>
        <v>0.14770795682784232</v>
      </c>
      <c r="D37" s="2"/>
      <c r="E37" s="1"/>
      <c r="F37" s="1"/>
      <c r="G37" s="1"/>
      <c r="H37" s="1"/>
      <c r="I37" s="1"/>
    </row>
    <row r="38" spans="2:9" x14ac:dyDescent="0.25">
      <c r="B38" s="1"/>
      <c r="C38" s="1"/>
      <c r="D38" s="1"/>
      <c r="E38" s="1"/>
      <c r="F38" s="1"/>
      <c r="G38" s="1"/>
      <c r="H38" s="1"/>
      <c r="I38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2020-09-20T02:25:31Z</dcterms:created>
  <dcterms:modified xsi:type="dcterms:W3CDTF">2020-09-20T03:25:40Z</dcterms:modified>
</cp:coreProperties>
</file>