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0" i="1" l="1"/>
  <c r="C12" i="1" s="1"/>
  <c r="C14" i="1" s="1"/>
  <c r="C8" i="1"/>
  <c r="C7" i="1"/>
  <c r="E6" i="1"/>
  <c r="F6" i="1"/>
  <c r="G6" i="1"/>
  <c r="D6" i="1"/>
  <c r="G5" i="1"/>
  <c r="F5" i="1"/>
  <c r="E5" i="1"/>
  <c r="D5" i="1"/>
  <c r="H4" i="1"/>
  <c r="G4" i="1"/>
  <c r="F4" i="1"/>
  <c r="E4" i="1"/>
  <c r="D4" i="1"/>
</calcChain>
</file>

<file path=xl/sharedStrings.xml><?xml version="1.0" encoding="utf-8"?>
<sst xmlns="http://schemas.openxmlformats.org/spreadsheetml/2006/main" count="15" uniqueCount="15">
  <si>
    <t>($ million)</t>
  </si>
  <si>
    <t>ROPI (NOPAT- [NOABeg x rw])</t>
  </si>
  <si>
    <t>Discount factor [1/(1+ rw)t]</t>
  </si>
  <si>
    <t>Presenr value of horizon ROPI</t>
  </si>
  <si>
    <t>Cum present value of horizon ROPI</t>
  </si>
  <si>
    <t>Present value of terminal ROPI</t>
  </si>
  <si>
    <t>NOA</t>
  </si>
  <si>
    <t>Total firm value</t>
  </si>
  <si>
    <t>NNO</t>
  </si>
  <si>
    <t>Firm equity value</t>
  </si>
  <si>
    <t>Shares outstanding (millions)</t>
  </si>
  <si>
    <t>Stock price per share</t>
  </si>
  <si>
    <t>Terminal period</t>
  </si>
  <si>
    <t xml:space="preserve">Reported </t>
  </si>
  <si>
    <t>Forecasted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</si>
</sst>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4" fontId="2" fillId="0" borderId="1" xfId="1" applyFont="1" applyBorder="1" applyAlignment="1">
      <alignment horizontal="center"/>
    </xf>
    <xf numFmtId="44" fontId="2" fillId="0" borderId="1" xfId="0" applyNumberFormat="1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4" fontId="3" fillId="2" borderId="1" xfId="0" applyNumberFormat="1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4"/>
  <sheetViews>
    <sheetView tabSelected="1" workbookViewId="0">
      <selection activeCell="M11" sqref="M11"/>
    </sheetView>
  </sheetViews>
  <sheetFormatPr defaultRowHeight="15" x14ac:dyDescent="0.25"/>
  <cols>
    <col min="1" max="1" width="4.140625" customWidth="1"/>
    <col min="2" max="2" width="28.7109375" bestFit="1" customWidth="1"/>
    <col min="3" max="3" width="11" bestFit="1" customWidth="1"/>
    <col min="4" max="7" width="12" bestFit="1" customWidth="1"/>
    <col min="8" max="8" width="13.7109375" bestFit="1" customWidth="1"/>
  </cols>
  <sheetData>
    <row r="2" spans="2:8" x14ac:dyDescent="0.25">
      <c r="B2" s="2"/>
      <c r="C2" s="2" t="s">
        <v>13</v>
      </c>
      <c r="D2" s="3" t="s">
        <v>14</v>
      </c>
      <c r="E2" s="3"/>
      <c r="F2" s="3"/>
      <c r="G2" s="3"/>
      <c r="H2" s="2"/>
    </row>
    <row r="3" spans="2:8" x14ac:dyDescent="0.25">
      <c r="B3" s="2" t="s">
        <v>0</v>
      </c>
      <c r="C3" s="2">
        <v>2018</v>
      </c>
      <c r="D3" s="2">
        <v>2019</v>
      </c>
      <c r="E3" s="2">
        <v>2020</v>
      </c>
      <c r="F3" s="2">
        <v>2021</v>
      </c>
      <c r="G3" s="2">
        <v>2022</v>
      </c>
      <c r="H3" s="2" t="s">
        <v>12</v>
      </c>
    </row>
    <row r="4" spans="2:8" x14ac:dyDescent="0.25">
      <c r="B4" s="2" t="s">
        <v>1</v>
      </c>
      <c r="C4" s="2"/>
      <c r="D4" s="4">
        <f>3402-(23020*7.63%)</f>
        <v>1645.5740000000001</v>
      </c>
      <c r="E4" s="4">
        <f>3572-(24197*7.63%)</f>
        <v>1725.7689000000003</v>
      </c>
      <c r="F4" s="4">
        <f>3751-(25407*7.63%)</f>
        <v>1812.4459000000002</v>
      </c>
      <c r="G4" s="4">
        <f>3939-(26677*7.63%)</f>
        <v>1903.5449000000001</v>
      </c>
      <c r="H4" s="4">
        <f>4017-(28011*7.63%)</f>
        <v>1879.7607000000003</v>
      </c>
    </row>
    <row r="5" spans="2:8" x14ac:dyDescent="0.25">
      <c r="B5" s="2" t="s">
        <v>2</v>
      </c>
      <c r="C5" s="2"/>
      <c r="D5" s="2">
        <f>1/(1+7.63%)^1</f>
        <v>0.92910898448387991</v>
      </c>
      <c r="E5" s="2">
        <f>1/(1+7.63%)^2</f>
        <v>0.86324350504866654</v>
      </c>
      <c r="F5" s="2">
        <f>1/(1+7.63%)^3</f>
        <v>0.8020472963380717</v>
      </c>
      <c r="G5" s="2">
        <f>1/(1+7.63%)^4</f>
        <v>0.74518934900870726</v>
      </c>
      <c r="H5" s="2"/>
    </row>
    <row r="6" spans="2:8" x14ac:dyDescent="0.25">
      <c r="B6" s="2" t="s">
        <v>3</v>
      </c>
      <c r="C6" s="2"/>
      <c r="D6" s="4">
        <f>D4*D5</f>
        <v>1528.9175880330763</v>
      </c>
      <c r="E6" s="4">
        <f t="shared" ref="E6:G6" si="0">E4*E5</f>
        <v>1489.758794139982</v>
      </c>
      <c r="F6" s="4">
        <f t="shared" si="0"/>
        <v>1453.6673338540231</v>
      </c>
      <c r="G6" s="4">
        <f t="shared" si="0"/>
        <v>1418.5013848398448</v>
      </c>
      <c r="H6" s="2"/>
    </row>
    <row r="7" spans="2:8" x14ac:dyDescent="0.25">
      <c r="B7" s="2" t="s">
        <v>4</v>
      </c>
      <c r="C7" s="4">
        <f>SUM(D6:G6)</f>
        <v>5890.8451008669263</v>
      </c>
      <c r="D7" s="1"/>
      <c r="E7" s="2"/>
      <c r="F7" s="2"/>
      <c r="G7" s="2"/>
      <c r="H7" s="2"/>
    </row>
    <row r="8" spans="2:8" x14ac:dyDescent="0.25">
      <c r="B8" s="2" t="s">
        <v>5</v>
      </c>
      <c r="C8" s="4">
        <f>(H4/(7.63%-2%))*G5</f>
        <v>24880.597732240716</v>
      </c>
      <c r="D8" s="1"/>
      <c r="E8" s="2"/>
      <c r="F8" s="2"/>
      <c r="G8" s="2"/>
      <c r="H8" s="2"/>
    </row>
    <row r="9" spans="2:8" x14ac:dyDescent="0.25">
      <c r="B9" s="2" t="s">
        <v>6</v>
      </c>
      <c r="C9" s="4">
        <v>23020</v>
      </c>
      <c r="D9" s="1"/>
      <c r="E9" s="2"/>
      <c r="F9" s="2"/>
      <c r="G9" s="2"/>
      <c r="H9" s="2"/>
    </row>
    <row r="10" spans="2:8" x14ac:dyDescent="0.25">
      <c r="B10" s="2" t="s">
        <v>7</v>
      </c>
      <c r="C10" s="4">
        <f>SUM(C7:C9)</f>
        <v>53791.442833107641</v>
      </c>
      <c r="D10" s="1"/>
      <c r="E10" s="2"/>
      <c r="F10" s="2"/>
      <c r="G10" s="2"/>
      <c r="H10" s="2"/>
    </row>
    <row r="11" spans="2:8" x14ac:dyDescent="0.25">
      <c r="B11" s="2" t="s">
        <v>8</v>
      </c>
      <c r="C11" s="4">
        <v>11723</v>
      </c>
      <c r="D11" s="1"/>
      <c r="E11" s="2"/>
      <c r="F11" s="2"/>
      <c r="G11" s="2"/>
      <c r="H11" s="2"/>
    </row>
    <row r="12" spans="2:8" x14ac:dyDescent="0.25">
      <c r="B12" s="2" t="s">
        <v>9</v>
      </c>
      <c r="C12" s="5">
        <f>C10-C11</f>
        <v>42068.442833107641</v>
      </c>
      <c r="D12" s="1"/>
      <c r="E12" s="2"/>
      <c r="F12" s="2"/>
      <c r="G12" s="2"/>
      <c r="H12" s="2"/>
    </row>
    <row r="13" spans="2:8" x14ac:dyDescent="0.25">
      <c r="B13" s="2" t="s">
        <v>10</v>
      </c>
      <c r="C13" s="2">
        <v>517.79999999999995</v>
      </c>
      <c r="D13" s="1"/>
      <c r="E13" s="2"/>
      <c r="F13" s="2"/>
      <c r="G13" s="2"/>
      <c r="H13" s="2"/>
    </row>
    <row r="14" spans="2:8" x14ac:dyDescent="0.25">
      <c r="B14" s="6" t="s">
        <v>11</v>
      </c>
      <c r="C14" s="7">
        <f>C12/C13</f>
        <v>81.244578665715807</v>
      </c>
      <c r="D14" s="1"/>
      <c r="E14" s="2"/>
      <c r="F14" s="2"/>
      <c r="G14" s="2"/>
      <c r="H14" s="2"/>
    </row>
  </sheetData>
  <mergeCells count="1">
    <mergeCell ref="D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2020-10-09T03:47:48Z</dcterms:created>
  <dcterms:modified xsi:type="dcterms:W3CDTF">2020-10-09T04:34:51Z</dcterms:modified>
</cp:coreProperties>
</file>