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"/>
    </mc:Choice>
  </mc:AlternateContent>
  <bookViews>
    <workbookView xWindow="0" yWindow="0" windowWidth="20490" windowHeight="7755"/>
  </bookViews>
  <sheets>
    <sheet name="Balance sheet" sheetId="1" r:id="rId1"/>
    <sheet name="Income state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2" l="1"/>
  <c r="C26" i="2"/>
  <c r="B35" i="2"/>
  <c r="B23" i="2"/>
  <c r="D34" i="2"/>
  <c r="C34" i="2"/>
  <c r="B34" i="2"/>
  <c r="D33" i="2"/>
  <c r="C33" i="2"/>
  <c r="B33" i="2"/>
  <c r="C24" i="2"/>
  <c r="C23" i="2"/>
  <c r="B26" i="2"/>
  <c r="D24" i="2"/>
  <c r="B24" i="2"/>
  <c r="B17" i="2"/>
  <c r="D14" i="2"/>
  <c r="C14" i="2"/>
  <c r="B14" i="2"/>
  <c r="C17" i="2"/>
  <c r="B13" i="2"/>
  <c r="C13" i="2"/>
  <c r="C11" i="2"/>
  <c r="B11" i="2"/>
  <c r="D9" i="2"/>
  <c r="C9" i="2"/>
  <c r="B9" i="2"/>
  <c r="C5" i="2"/>
  <c r="B5" i="2"/>
  <c r="D46" i="1"/>
  <c r="C46" i="1"/>
  <c r="B46" i="1"/>
  <c r="D60" i="1"/>
  <c r="C60" i="1"/>
  <c r="B60" i="1"/>
  <c r="D59" i="1"/>
  <c r="C59" i="1"/>
  <c r="B59" i="1"/>
  <c r="D58" i="1"/>
  <c r="C57" i="1"/>
  <c r="B57" i="1"/>
  <c r="D55" i="1"/>
  <c r="C55" i="1"/>
  <c r="B51" i="1"/>
  <c r="C51" i="1"/>
  <c r="C50" i="1"/>
  <c r="D51" i="1"/>
  <c r="D50" i="1"/>
  <c r="D44" i="1"/>
  <c r="C44" i="1"/>
  <c r="B44" i="1"/>
  <c r="C42" i="1"/>
  <c r="B42" i="1"/>
  <c r="D38" i="1"/>
  <c r="C38" i="1"/>
  <c r="B38" i="1"/>
  <c r="D8" i="1"/>
  <c r="C8" i="1"/>
  <c r="B8" i="1"/>
  <c r="C35" i="1"/>
  <c r="B35" i="1"/>
  <c r="D33" i="1"/>
  <c r="C33" i="1"/>
  <c r="B33" i="1"/>
  <c r="D22" i="1"/>
  <c r="C22" i="1"/>
  <c r="B22" i="1"/>
  <c r="D28" i="1"/>
  <c r="C28" i="1"/>
  <c r="B28" i="1"/>
  <c r="C14" i="1"/>
  <c r="B14" i="1"/>
  <c r="B7" i="1"/>
  <c r="D13" i="1"/>
  <c r="C13" i="1"/>
  <c r="B13" i="1"/>
  <c r="C7" i="1"/>
  <c r="D6" i="1"/>
  <c r="C6" i="1"/>
  <c r="B6" i="1"/>
</calcChain>
</file>

<file path=xl/sharedStrings.xml><?xml version="1.0" encoding="utf-8"?>
<sst xmlns="http://schemas.openxmlformats.org/spreadsheetml/2006/main" count="89" uniqueCount="89">
  <si>
    <t>The fiscal Year is October to September</t>
  </si>
  <si>
    <t>All values are in million USD</t>
  </si>
  <si>
    <t xml:space="preserve">Cash and shortterm investments </t>
  </si>
  <si>
    <t>Cash Only</t>
  </si>
  <si>
    <t xml:space="preserve">Short term Investments </t>
  </si>
  <si>
    <t>Cash and Short term investments growth %</t>
  </si>
  <si>
    <t>Total accounts receivable</t>
  </si>
  <si>
    <t>Accounts receivable Net</t>
  </si>
  <si>
    <t>Accounts receivable Gross</t>
  </si>
  <si>
    <t>Bad debts</t>
  </si>
  <si>
    <t>Other receivables</t>
  </si>
  <si>
    <t>Inventories</t>
  </si>
  <si>
    <t>Finished goods</t>
  </si>
  <si>
    <t>Other current assets</t>
  </si>
  <si>
    <t>Miscellaneous current assets</t>
  </si>
  <si>
    <t>accounts receivables growth %</t>
  </si>
  <si>
    <t>Total current assets</t>
  </si>
  <si>
    <t>Net property, plant and equipment</t>
  </si>
  <si>
    <t>Buildings</t>
  </si>
  <si>
    <t>Machinery and equipment</t>
  </si>
  <si>
    <t>Other property, plant and equipment</t>
  </si>
  <si>
    <t>Accumulated depreciation</t>
  </si>
  <si>
    <t>total investments and advances</t>
  </si>
  <si>
    <t>Other long term investments</t>
  </si>
  <si>
    <t>Intangible assets</t>
  </si>
  <si>
    <t>Net goodwill</t>
  </si>
  <si>
    <t>Net other intangibles</t>
  </si>
  <si>
    <t>Other assets</t>
  </si>
  <si>
    <t>Property, Plant and equipment gross</t>
  </si>
  <si>
    <t>Tangible other assets</t>
  </si>
  <si>
    <t xml:space="preserve">Total assets </t>
  </si>
  <si>
    <t>Total assets growth</t>
  </si>
  <si>
    <t>Assets</t>
  </si>
  <si>
    <t xml:space="preserve">Liabilities </t>
  </si>
  <si>
    <t>Cash and short term investments/total assets %</t>
  </si>
  <si>
    <t>ST debt and current portion LT debt</t>
  </si>
  <si>
    <t>ST debt</t>
  </si>
  <si>
    <t>Cp debt of long term debt</t>
  </si>
  <si>
    <t xml:space="preserve">Accounts payable </t>
  </si>
  <si>
    <t>Other Current liabilities</t>
  </si>
  <si>
    <t>Miscellaneous current liabilities</t>
  </si>
  <si>
    <t>Total current liabilities</t>
  </si>
  <si>
    <t>Accounts payable growth %</t>
  </si>
  <si>
    <t>Current ratio</t>
  </si>
  <si>
    <t>Long term debt</t>
  </si>
  <si>
    <t>Longterm debt excluded capitalized leases</t>
  </si>
  <si>
    <t>Non convertible debt</t>
  </si>
  <si>
    <t>capitalized lease obligations</t>
  </si>
  <si>
    <t>Provision for risks and charges</t>
  </si>
  <si>
    <t>deffered taxes</t>
  </si>
  <si>
    <t>Deffered taxes - credit</t>
  </si>
  <si>
    <t>Other liabilities</t>
  </si>
  <si>
    <t>Other liabilites excl. deffered income</t>
  </si>
  <si>
    <t>Deffered income</t>
  </si>
  <si>
    <t>Total liabilities</t>
  </si>
  <si>
    <t>Total liabilities/total assets %</t>
  </si>
  <si>
    <t>The fiscal year is October to september</t>
  </si>
  <si>
    <t>All values are in USD millions</t>
  </si>
  <si>
    <t>Sales / Revenue</t>
  </si>
  <si>
    <t>Cost of goods sold excl. D &amp; A</t>
  </si>
  <si>
    <t>Cost of goods sold incl. D &amp; A</t>
  </si>
  <si>
    <t>Depreciation and Amortization expense</t>
  </si>
  <si>
    <t>Depreciation</t>
  </si>
  <si>
    <t>Amortization of intangibles</t>
  </si>
  <si>
    <t>Gross Income</t>
  </si>
  <si>
    <t>COGS growth %</t>
  </si>
  <si>
    <t>Gross income growth %</t>
  </si>
  <si>
    <t>SG&amp;A expense</t>
  </si>
  <si>
    <t>Research and development</t>
  </si>
  <si>
    <t>Others</t>
  </si>
  <si>
    <t>EBIT</t>
  </si>
  <si>
    <t>Unusual expense</t>
  </si>
  <si>
    <t>Non operating Income / expense</t>
  </si>
  <si>
    <t>non operating Interest/ expense</t>
  </si>
  <si>
    <t>Interest expense</t>
  </si>
  <si>
    <t>SGA growth %</t>
  </si>
  <si>
    <t>Interest expense growth %</t>
  </si>
  <si>
    <t>Gross Interest expense</t>
  </si>
  <si>
    <t>pretax income</t>
  </si>
  <si>
    <t>Income tax</t>
  </si>
  <si>
    <t>income tax - current domestic</t>
  </si>
  <si>
    <t>income tax - current foreign</t>
  </si>
  <si>
    <t>income tax - deffered domestic</t>
  </si>
  <si>
    <t>income tax - deffered foreign</t>
  </si>
  <si>
    <t>Condolidated Net income</t>
  </si>
  <si>
    <t>Net income</t>
  </si>
  <si>
    <t>pretax income growth %</t>
  </si>
  <si>
    <t>Net income growth %</t>
  </si>
  <si>
    <r>
      <t xml:space="preserve">sales growth </t>
    </r>
    <r>
      <rPr>
        <strike/>
        <sz val="12"/>
        <color theme="1"/>
        <rFont val="Times New Roman"/>
        <family val="1"/>
      </rPr>
      <t>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</si>
</sst>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trike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1" fillId="2" borderId="0" xfId="0" applyFont="1" applyFill="1"/>
    <xf numFmtId="3" fontId="1" fillId="2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workbookViewId="0">
      <selection activeCell="H6" sqref="H6"/>
    </sheetView>
  </sheetViews>
  <sheetFormatPr defaultRowHeight="15.75" x14ac:dyDescent="0.25"/>
  <cols>
    <col min="1" max="1" width="45.28515625" style="1" customWidth="1"/>
    <col min="2" max="16384" width="9.140625" style="1"/>
  </cols>
  <sheetData>
    <row r="1" spans="1:4" x14ac:dyDescent="0.25">
      <c r="A1" s="1" t="s">
        <v>0</v>
      </c>
      <c r="B1" s="1" t="s">
        <v>32</v>
      </c>
    </row>
    <row r="2" spans="1:4" x14ac:dyDescent="0.25">
      <c r="A2" s="1" t="s">
        <v>1</v>
      </c>
    </row>
    <row r="3" spans="1:4" x14ac:dyDescent="0.25">
      <c r="B3" s="1">
        <v>2020</v>
      </c>
      <c r="C3" s="1">
        <v>2019</v>
      </c>
      <c r="D3" s="1">
        <v>2018</v>
      </c>
    </row>
    <row r="4" spans="1:4" x14ac:dyDescent="0.25">
      <c r="A4" s="1" t="s">
        <v>2</v>
      </c>
      <c r="B4" s="2">
        <v>90979</v>
      </c>
      <c r="C4" s="2">
        <v>100580</v>
      </c>
      <c r="D4" s="2">
        <v>66301</v>
      </c>
    </row>
    <row r="5" spans="1:4" x14ac:dyDescent="0.25">
      <c r="A5" s="1" t="s">
        <v>3</v>
      </c>
      <c r="B5" s="2">
        <v>19980</v>
      </c>
      <c r="C5" s="2">
        <v>28124</v>
      </c>
      <c r="D5" s="2">
        <v>19658</v>
      </c>
    </row>
    <row r="6" spans="1:4" x14ac:dyDescent="0.25">
      <c r="A6" s="1" t="s">
        <v>4</v>
      </c>
      <c r="B6" s="2">
        <f>(B4-B5)</f>
        <v>70999</v>
      </c>
      <c r="C6" s="2">
        <f>(C4-C5)</f>
        <v>72456</v>
      </c>
      <c r="D6" s="2">
        <f>(D4-D5)</f>
        <v>46643</v>
      </c>
    </row>
    <row r="7" spans="1:4" x14ac:dyDescent="0.25">
      <c r="A7" s="4" t="s">
        <v>5</v>
      </c>
      <c r="B7" s="4">
        <f>((B4-C4)/C4 *100)</f>
        <v>-9.5456353151720013</v>
      </c>
      <c r="C7" s="4">
        <f>((C4-D4)/D4 *100)</f>
        <v>51.702085941388518</v>
      </c>
      <c r="D7" s="5">
        <v>-10.62</v>
      </c>
    </row>
    <row r="8" spans="1:4" x14ac:dyDescent="0.25">
      <c r="A8" s="1" t="s">
        <v>34</v>
      </c>
      <c r="B8" s="1">
        <f>(B4/B34)*100</f>
        <v>28.089648273477252</v>
      </c>
      <c r="C8" s="1">
        <f>(C4/C34)*100</f>
        <v>29.712037244916047</v>
      </c>
      <c r="D8" s="1">
        <f>(D4/D34)*100</f>
        <v>18.128648574748787</v>
      </c>
    </row>
    <row r="9" spans="1:4" x14ac:dyDescent="0.25">
      <c r="A9" s="1" t="s">
        <v>6</v>
      </c>
      <c r="B9" s="1">
        <v>37445</v>
      </c>
      <c r="C9" s="1">
        <v>45804</v>
      </c>
      <c r="D9" s="2">
        <v>48995</v>
      </c>
    </row>
    <row r="10" spans="1:4" x14ac:dyDescent="0.25">
      <c r="A10" s="1" t="s">
        <v>7</v>
      </c>
      <c r="B10" s="2">
        <v>16120</v>
      </c>
      <c r="C10" s="1">
        <v>22926</v>
      </c>
      <c r="D10" s="2">
        <v>23186</v>
      </c>
    </row>
    <row r="11" spans="1:4" x14ac:dyDescent="0.25">
      <c r="A11" s="1" t="s">
        <v>8</v>
      </c>
      <c r="B11" s="3">
        <v>16120</v>
      </c>
      <c r="C11" s="1">
        <v>22926</v>
      </c>
      <c r="D11" s="2">
        <v>23186</v>
      </c>
    </row>
    <row r="12" spans="1:4" x14ac:dyDescent="0.25">
      <c r="A12" s="1" t="s">
        <v>9</v>
      </c>
      <c r="B12" s="1">
        <v>0</v>
      </c>
      <c r="C12" s="1">
        <v>0</v>
      </c>
      <c r="D12" s="2">
        <v>0</v>
      </c>
    </row>
    <row r="13" spans="1:4" x14ac:dyDescent="0.25">
      <c r="A13" s="1" t="s">
        <v>10</v>
      </c>
      <c r="B13" s="2">
        <f>(B9-B10)</f>
        <v>21325</v>
      </c>
      <c r="C13" s="1">
        <f>(C9-C10)</f>
        <v>22878</v>
      </c>
      <c r="D13" s="2">
        <f>(D9-D10)</f>
        <v>25809</v>
      </c>
    </row>
    <row r="14" spans="1:4" x14ac:dyDescent="0.25">
      <c r="A14" s="4" t="s">
        <v>15</v>
      </c>
      <c r="B14" s="4">
        <f>((B9-C9)/C9 *100)</f>
        <v>-18.249497860448869</v>
      </c>
      <c r="C14" s="4">
        <f>((C9-D9)/D9*100)</f>
        <v>-6.5129094805592409</v>
      </c>
      <c r="D14" s="5">
        <v>37.340000000000003</v>
      </c>
    </row>
    <row r="16" spans="1:4" x14ac:dyDescent="0.25">
      <c r="A16" s="1" t="s">
        <v>11</v>
      </c>
      <c r="B16" s="1">
        <v>4061</v>
      </c>
      <c r="C16" s="1">
        <v>4106</v>
      </c>
      <c r="D16" s="2">
        <v>3956</v>
      </c>
    </row>
    <row r="17" spans="1:10" x14ac:dyDescent="0.25">
      <c r="A17" s="1" t="s">
        <v>12</v>
      </c>
      <c r="B17" s="1">
        <v>4061</v>
      </c>
      <c r="C17" s="1">
        <v>4106</v>
      </c>
      <c r="D17" s="1">
        <v>3956</v>
      </c>
    </row>
    <row r="18" spans="1:10" x14ac:dyDescent="0.25">
      <c r="A18" s="1" t="s">
        <v>13</v>
      </c>
      <c r="B18" s="1">
        <v>11228</v>
      </c>
      <c r="C18" s="1">
        <v>12329</v>
      </c>
      <c r="D18" s="1">
        <v>12087</v>
      </c>
    </row>
    <row r="19" spans="1:10" x14ac:dyDescent="0.25">
      <c r="A19" s="1" t="s">
        <v>14</v>
      </c>
      <c r="B19" s="1">
        <v>11228</v>
      </c>
      <c r="C19" s="1">
        <v>12329</v>
      </c>
      <c r="D19" s="1">
        <v>12087</v>
      </c>
    </row>
    <row r="20" spans="1:10" x14ac:dyDescent="0.25">
      <c r="A20" s="1" t="s">
        <v>16</v>
      </c>
      <c r="B20" s="1">
        <v>143713</v>
      </c>
      <c r="C20" s="1">
        <v>162819</v>
      </c>
      <c r="D20" s="1">
        <v>131339</v>
      </c>
    </row>
    <row r="21" spans="1:10" x14ac:dyDescent="0.25">
      <c r="A21" s="1" t="s">
        <v>17</v>
      </c>
      <c r="B21" s="1">
        <v>45336</v>
      </c>
      <c r="C21" s="1">
        <v>37378</v>
      </c>
      <c r="D21" s="1">
        <v>41304</v>
      </c>
    </row>
    <row r="22" spans="1:10" x14ac:dyDescent="0.25">
      <c r="A22" s="1" t="s">
        <v>28</v>
      </c>
      <c r="B22" s="1">
        <f>(B23+B24+B25)</f>
        <v>103526</v>
      </c>
      <c r="C22" s="1">
        <f>(C23+C24+C25)</f>
        <v>95957</v>
      </c>
      <c r="D22" s="1">
        <f>(D23+D24+D25)</f>
        <v>90403</v>
      </c>
    </row>
    <row r="23" spans="1:10" x14ac:dyDescent="0.25">
      <c r="A23" s="1" t="s">
        <v>18</v>
      </c>
      <c r="B23" s="1">
        <v>17952</v>
      </c>
      <c r="C23" s="1">
        <v>17085</v>
      </c>
      <c r="D23" s="1">
        <v>16216</v>
      </c>
      <c r="J23" s="2"/>
    </row>
    <row r="24" spans="1:10" x14ac:dyDescent="0.25">
      <c r="A24" s="1" t="s">
        <v>19</v>
      </c>
      <c r="B24" s="1">
        <v>75291</v>
      </c>
      <c r="C24" s="1">
        <v>69797</v>
      </c>
      <c r="D24" s="1">
        <v>65982</v>
      </c>
    </row>
    <row r="25" spans="1:10" x14ac:dyDescent="0.25">
      <c r="A25" s="1" t="s">
        <v>20</v>
      </c>
      <c r="B25" s="1">
        <v>10283</v>
      </c>
      <c r="C25" s="1">
        <v>9075</v>
      </c>
      <c r="D25" s="1">
        <v>8205</v>
      </c>
    </row>
    <row r="26" spans="1:10" x14ac:dyDescent="0.25">
      <c r="A26" s="1" t="s">
        <v>21</v>
      </c>
      <c r="B26" s="1">
        <v>66760</v>
      </c>
      <c r="C26" s="1">
        <v>58579</v>
      </c>
      <c r="D26" s="1">
        <v>49099</v>
      </c>
    </row>
    <row r="27" spans="1:10" x14ac:dyDescent="0.25">
      <c r="A27" s="1" t="s">
        <v>22</v>
      </c>
      <c r="B27" s="1">
        <v>102624</v>
      </c>
      <c r="C27" s="1">
        <v>106698</v>
      </c>
      <c r="D27" s="1">
        <v>170799</v>
      </c>
    </row>
    <row r="28" spans="1:10" x14ac:dyDescent="0.25">
      <c r="A28" s="1" t="s">
        <v>23</v>
      </c>
      <c r="B28" s="1">
        <f>(B27)</f>
        <v>102624</v>
      </c>
      <c r="C28" s="1">
        <f>(C27)</f>
        <v>106698</v>
      </c>
      <c r="D28" s="1">
        <f>(D27)</f>
        <v>170799</v>
      </c>
    </row>
    <row r="29" spans="1:10" x14ac:dyDescent="0.25">
      <c r="A29" s="1" t="s">
        <v>24</v>
      </c>
      <c r="B29" s="1">
        <v>0</v>
      </c>
      <c r="C29" s="1">
        <v>0</v>
      </c>
      <c r="D29" s="1">
        <v>0</v>
      </c>
    </row>
    <row r="30" spans="1:10" x14ac:dyDescent="0.25">
      <c r="A30" s="1" t="s">
        <v>25</v>
      </c>
      <c r="B30" s="1">
        <v>0</v>
      </c>
      <c r="C30" s="1">
        <v>0</v>
      </c>
      <c r="D30" s="1">
        <v>0</v>
      </c>
    </row>
    <row r="31" spans="1:10" x14ac:dyDescent="0.25">
      <c r="A31" s="1" t="s">
        <v>26</v>
      </c>
      <c r="B31" s="1">
        <v>0</v>
      </c>
      <c r="C31" s="1">
        <v>0</v>
      </c>
      <c r="D31" s="1">
        <v>0</v>
      </c>
    </row>
    <row r="32" spans="1:10" x14ac:dyDescent="0.25">
      <c r="A32" s="1" t="s">
        <v>27</v>
      </c>
      <c r="B32" s="1">
        <v>32215</v>
      </c>
      <c r="C32" s="1">
        <v>31621</v>
      </c>
      <c r="D32" s="1">
        <v>22283</v>
      </c>
    </row>
    <row r="33" spans="1:4" x14ac:dyDescent="0.25">
      <c r="A33" s="1" t="s">
        <v>29</v>
      </c>
      <c r="B33" s="1">
        <f>(B32)</f>
        <v>32215</v>
      </c>
      <c r="C33" s="1">
        <f>(C32)</f>
        <v>31621</v>
      </c>
      <c r="D33" s="1">
        <f>(D32)</f>
        <v>22283</v>
      </c>
    </row>
    <row r="34" spans="1:4" x14ac:dyDescent="0.25">
      <c r="A34" s="6" t="s">
        <v>30</v>
      </c>
      <c r="B34" s="7">
        <v>323888</v>
      </c>
      <c r="C34" s="6">
        <v>338516</v>
      </c>
      <c r="D34" s="6">
        <v>365725</v>
      </c>
    </row>
    <row r="35" spans="1:4" x14ac:dyDescent="0.25">
      <c r="A35" s="4" t="s">
        <v>31</v>
      </c>
      <c r="B35" s="4">
        <f>((B34-C34)/C34*100)</f>
        <v>-4.3212137683300051</v>
      </c>
      <c r="C35" s="4">
        <f>((C34-D34)/D34*100)</f>
        <v>-7.4397429762799918</v>
      </c>
      <c r="D35" s="4">
        <v>-2.56</v>
      </c>
    </row>
    <row r="37" spans="1:4" x14ac:dyDescent="0.25">
      <c r="A37" s="1" t="s">
        <v>33</v>
      </c>
    </row>
    <row r="38" spans="1:4" x14ac:dyDescent="0.25">
      <c r="A38" s="1" t="s">
        <v>35</v>
      </c>
      <c r="B38" s="1">
        <f>(B40+B39)</f>
        <v>15229</v>
      </c>
      <c r="C38" s="1">
        <f>(C40+C39)</f>
        <v>16240</v>
      </c>
      <c r="D38" s="1">
        <f>(D40+D39)</f>
        <v>20748</v>
      </c>
    </row>
    <row r="39" spans="1:4" x14ac:dyDescent="0.25">
      <c r="A39" s="1" t="s">
        <v>36</v>
      </c>
      <c r="B39" s="1">
        <v>6432</v>
      </c>
      <c r="C39" s="1">
        <v>5980</v>
      </c>
      <c r="D39" s="1">
        <v>11964</v>
      </c>
    </row>
    <row r="40" spans="1:4" x14ac:dyDescent="0.25">
      <c r="A40" s="1" t="s">
        <v>37</v>
      </c>
      <c r="B40" s="1">
        <v>8797</v>
      </c>
      <c r="C40" s="1">
        <v>10260</v>
      </c>
      <c r="D40" s="1">
        <v>8784</v>
      </c>
    </row>
    <row r="41" spans="1:4" x14ac:dyDescent="0.25">
      <c r="A41" s="1" t="s">
        <v>38</v>
      </c>
      <c r="B41" s="1">
        <v>42296</v>
      </c>
      <c r="C41" s="1">
        <v>46236</v>
      </c>
      <c r="D41" s="1">
        <v>55888</v>
      </c>
    </row>
    <row r="42" spans="1:4" x14ac:dyDescent="0.25">
      <c r="A42" s="4" t="s">
        <v>42</v>
      </c>
      <c r="B42" s="4">
        <f>((B41-C41)/C41)*100</f>
        <v>-8.5214983995155293</v>
      </c>
      <c r="C42" s="4">
        <f>((C41-D41)/D41)*100</f>
        <v>-17.270254795304897</v>
      </c>
      <c r="D42" s="4">
        <v>13.94</v>
      </c>
    </row>
    <row r="43" spans="1:4" x14ac:dyDescent="0.25">
      <c r="A43" s="1" t="s">
        <v>39</v>
      </c>
      <c r="B43" s="1">
        <v>47967</v>
      </c>
      <c r="C43" s="1">
        <v>43242</v>
      </c>
      <c r="D43" s="1">
        <v>40230</v>
      </c>
    </row>
    <row r="44" spans="1:4" x14ac:dyDescent="0.25">
      <c r="A44" s="1" t="s">
        <v>40</v>
      </c>
      <c r="B44" s="1">
        <f>(B43)</f>
        <v>47967</v>
      </c>
      <c r="C44" s="1">
        <f>(C43)</f>
        <v>43242</v>
      </c>
      <c r="D44" s="1">
        <f>(D43)</f>
        <v>40230</v>
      </c>
    </row>
    <row r="45" spans="1:4" x14ac:dyDescent="0.25">
      <c r="A45" s="1" t="s">
        <v>41</v>
      </c>
      <c r="B45" s="1">
        <v>105392</v>
      </c>
      <c r="C45" s="1">
        <v>105718</v>
      </c>
      <c r="D45" s="1">
        <v>116866</v>
      </c>
    </row>
    <row r="46" spans="1:4" x14ac:dyDescent="0.25">
      <c r="A46" s="4" t="s">
        <v>43</v>
      </c>
      <c r="B46" s="4">
        <f>B34/B59</f>
        <v>1.2591083674135812</v>
      </c>
      <c r="C46" s="4">
        <f>C34/C59</f>
        <v>1.4278013741675066</v>
      </c>
      <c r="D46" s="4">
        <f>D34/D59</f>
        <v>1.4119457034537606</v>
      </c>
    </row>
    <row r="49" spans="1:4" x14ac:dyDescent="0.25">
      <c r="A49" s="1" t="s">
        <v>44</v>
      </c>
      <c r="B49" s="1">
        <v>107049</v>
      </c>
      <c r="C49" s="1">
        <v>91807</v>
      </c>
      <c r="D49" s="1">
        <v>93735</v>
      </c>
    </row>
    <row r="50" spans="1:4" x14ac:dyDescent="0.25">
      <c r="A50" s="1" t="s">
        <v>45</v>
      </c>
      <c r="B50" s="1">
        <v>98667</v>
      </c>
      <c r="C50" s="1">
        <f>C49</f>
        <v>91807</v>
      </c>
      <c r="D50" s="1">
        <f>D49</f>
        <v>93735</v>
      </c>
    </row>
    <row r="51" spans="1:4" x14ac:dyDescent="0.25">
      <c r="A51" s="1" t="s">
        <v>46</v>
      </c>
      <c r="B51" s="1">
        <f>B50</f>
        <v>98667</v>
      </c>
      <c r="C51" s="1">
        <f>C49</f>
        <v>91807</v>
      </c>
      <c r="D51" s="1">
        <f>D49</f>
        <v>93735</v>
      </c>
    </row>
    <row r="52" spans="1:4" x14ac:dyDescent="0.25">
      <c r="A52" s="1" t="s">
        <v>47</v>
      </c>
      <c r="B52" s="1">
        <v>637</v>
      </c>
      <c r="C52" s="1">
        <v>0</v>
      </c>
      <c r="D52" s="1">
        <v>0</v>
      </c>
    </row>
    <row r="53" spans="1:4" x14ac:dyDescent="0.25">
      <c r="A53" s="1" t="s">
        <v>48</v>
      </c>
      <c r="B53" s="1">
        <v>28170</v>
      </c>
      <c r="C53" s="1">
        <v>29545</v>
      </c>
      <c r="D53" s="1">
        <v>33589</v>
      </c>
    </row>
    <row r="54" spans="1:4" x14ac:dyDescent="0.25">
      <c r="A54" s="1" t="s">
        <v>49</v>
      </c>
      <c r="B54" s="1">
        <v>0</v>
      </c>
      <c r="C54" s="1">
        <v>16919</v>
      </c>
      <c r="D54" s="1">
        <v>11520</v>
      </c>
    </row>
    <row r="55" spans="1:4" x14ac:dyDescent="0.25">
      <c r="A55" s="1" t="s">
        <v>50</v>
      </c>
      <c r="B55" s="1">
        <v>0</v>
      </c>
      <c r="C55" s="1">
        <f>C54</f>
        <v>16919</v>
      </c>
      <c r="D55" s="1">
        <f>D54</f>
        <v>11520</v>
      </c>
    </row>
    <row r="56" spans="1:4" x14ac:dyDescent="0.25">
      <c r="A56" s="1" t="s">
        <v>51</v>
      </c>
      <c r="B56" s="1">
        <v>17938</v>
      </c>
      <c r="C56" s="1">
        <v>4039</v>
      </c>
      <c r="D56" s="1">
        <v>2868</v>
      </c>
    </row>
    <row r="57" spans="1:4" x14ac:dyDescent="0.25">
      <c r="A57" s="1" t="s">
        <v>52</v>
      </c>
      <c r="B57" s="1">
        <f>B56</f>
        <v>17938</v>
      </c>
      <c r="C57" s="1">
        <f>C56</f>
        <v>4039</v>
      </c>
      <c r="D57" s="1">
        <v>71</v>
      </c>
    </row>
    <row r="58" spans="1:4" x14ac:dyDescent="0.25">
      <c r="A58" s="1" t="s">
        <v>53</v>
      </c>
      <c r="B58" s="1">
        <v>0</v>
      </c>
      <c r="C58" s="1">
        <v>0</v>
      </c>
      <c r="D58" s="1">
        <f>D56-D57</f>
        <v>2797</v>
      </c>
    </row>
    <row r="59" spans="1:4" x14ac:dyDescent="0.25">
      <c r="A59" s="1" t="s">
        <v>54</v>
      </c>
      <c r="B59" s="1">
        <f>B45+B51+B52+B53+B56+B39</f>
        <v>257236</v>
      </c>
      <c r="C59" s="1">
        <f>C45+C51+C52+C53+C56+C39</f>
        <v>237089</v>
      </c>
      <c r="D59" s="1">
        <f>D45+D51+D52+D53+D56+D39</f>
        <v>259022</v>
      </c>
    </row>
    <row r="60" spans="1:4" x14ac:dyDescent="0.25">
      <c r="A60" s="4" t="s">
        <v>55</v>
      </c>
      <c r="B60" s="4">
        <f>(B59/B34)*100</f>
        <v>79.421281430617995</v>
      </c>
      <c r="C60" s="4">
        <f>(C59/C34)*100</f>
        <v>70.037753016105583</v>
      </c>
      <c r="D60" s="4">
        <f>(D59/D34)*100</f>
        <v>70.824253195707158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G6" sqref="G6"/>
    </sheetView>
  </sheetViews>
  <sheetFormatPr defaultRowHeight="15.75" x14ac:dyDescent="0.25"/>
  <cols>
    <col min="1" max="1" width="38.140625" style="1" customWidth="1"/>
    <col min="2" max="16384" width="9.140625" style="1"/>
  </cols>
  <sheetData>
    <row r="1" spans="1:4" x14ac:dyDescent="0.25">
      <c r="A1" s="1" t="s">
        <v>56</v>
      </c>
    </row>
    <row r="2" spans="1:4" x14ac:dyDescent="0.25">
      <c r="A2" s="1" t="s">
        <v>57</v>
      </c>
    </row>
    <row r="3" spans="1:4" x14ac:dyDescent="0.25">
      <c r="B3" s="1">
        <v>2020</v>
      </c>
      <c r="C3" s="1">
        <v>2019</v>
      </c>
      <c r="D3" s="1">
        <v>2018</v>
      </c>
    </row>
    <row r="4" spans="1:4" x14ac:dyDescent="0.25">
      <c r="A4" s="1" t="s">
        <v>58</v>
      </c>
      <c r="B4" s="1">
        <v>274150</v>
      </c>
      <c r="C4" s="1">
        <v>259968</v>
      </c>
      <c r="D4" s="1">
        <v>265809</v>
      </c>
    </row>
    <row r="5" spans="1:4" x14ac:dyDescent="0.25">
      <c r="A5" s="4" t="s">
        <v>88</v>
      </c>
      <c r="B5" s="4">
        <f>((B4-C4)/C4)*100</f>
        <v>5.4552868045297878</v>
      </c>
      <c r="C5" s="4">
        <f>((C4-D4)/D4)*100</f>
        <v>-2.1974425245194857</v>
      </c>
      <c r="D5" s="4">
        <v>16.29</v>
      </c>
    </row>
    <row r="6" spans="1:4" x14ac:dyDescent="0.25">
      <c r="A6" s="1" t="s">
        <v>60</v>
      </c>
      <c r="B6" s="1">
        <v>170143</v>
      </c>
      <c r="C6" s="1">
        <v>162264</v>
      </c>
      <c r="D6" s="1">
        <v>163826</v>
      </c>
    </row>
    <row r="7" spans="1:4" x14ac:dyDescent="0.25">
      <c r="A7" s="1" t="s">
        <v>59</v>
      </c>
      <c r="B7" s="1">
        <v>159087</v>
      </c>
      <c r="C7" s="1">
        <v>150964</v>
      </c>
      <c r="D7" s="1">
        <v>154526</v>
      </c>
    </row>
    <row r="8" spans="1:4" x14ac:dyDescent="0.25">
      <c r="A8" s="1" t="s">
        <v>61</v>
      </c>
      <c r="B8" s="1">
        <v>11056</v>
      </c>
      <c r="C8" s="1">
        <v>11300</v>
      </c>
      <c r="D8" s="1">
        <v>9300</v>
      </c>
    </row>
    <row r="9" spans="1:4" x14ac:dyDescent="0.25">
      <c r="A9" s="4" t="s">
        <v>62</v>
      </c>
      <c r="B9" s="4">
        <f>B8</f>
        <v>11056</v>
      </c>
      <c r="C9" s="4">
        <f>C8</f>
        <v>11300</v>
      </c>
      <c r="D9" s="4">
        <f>D8</f>
        <v>9300</v>
      </c>
    </row>
    <row r="10" spans="1:4" x14ac:dyDescent="0.25">
      <c r="A10" s="1" t="s">
        <v>63</v>
      </c>
      <c r="B10" s="1">
        <v>0</v>
      </c>
      <c r="C10" s="1">
        <v>0</v>
      </c>
      <c r="D10" s="1">
        <v>0</v>
      </c>
    </row>
    <row r="11" spans="1:4" x14ac:dyDescent="0.25">
      <c r="A11" s="4" t="s">
        <v>65</v>
      </c>
      <c r="B11" s="4">
        <f>((B6-C6)/C6)*100</f>
        <v>4.8556673075974954</v>
      </c>
      <c r="C11" s="4">
        <f>((C6-D6)/D6)*100</f>
        <v>-0.9534506122349321</v>
      </c>
      <c r="D11" s="4">
        <v>15.61</v>
      </c>
    </row>
    <row r="12" spans="1:4" x14ac:dyDescent="0.25">
      <c r="A12" s="1" t="s">
        <v>64</v>
      </c>
      <c r="B12" s="1">
        <v>104007</v>
      </c>
      <c r="C12" s="1">
        <v>97704</v>
      </c>
      <c r="D12" s="1">
        <v>101983</v>
      </c>
    </row>
    <row r="13" spans="1:4" x14ac:dyDescent="0.25">
      <c r="A13" s="4" t="s">
        <v>66</v>
      </c>
      <c r="B13" s="4">
        <f>((B12-C12)/C12)*100</f>
        <v>6.4511176615082295</v>
      </c>
      <c r="C13" s="4">
        <f>((C12-D12)/D12)*100</f>
        <v>-4.1957973387721479</v>
      </c>
      <c r="D13" s="4">
        <v>17.399999999999999</v>
      </c>
    </row>
    <row r="14" spans="1:4" x14ac:dyDescent="0.25">
      <c r="A14" s="6" t="s">
        <v>67</v>
      </c>
      <c r="B14" s="1">
        <f>B15+B16</f>
        <v>38668</v>
      </c>
      <c r="C14" s="1">
        <f>C15+C16</f>
        <v>34462</v>
      </c>
      <c r="D14" s="1">
        <f>D15+D16</f>
        <v>30941</v>
      </c>
    </row>
    <row r="15" spans="1:4" x14ac:dyDescent="0.25">
      <c r="A15" s="6" t="s">
        <v>68</v>
      </c>
      <c r="B15" s="6">
        <v>18752</v>
      </c>
      <c r="C15" s="6">
        <v>16217</v>
      </c>
      <c r="D15" s="6">
        <v>14236</v>
      </c>
    </row>
    <row r="16" spans="1:4" x14ac:dyDescent="0.25">
      <c r="A16" s="6" t="s">
        <v>69</v>
      </c>
      <c r="B16" s="1">
        <v>19916</v>
      </c>
      <c r="C16" s="1">
        <v>18245</v>
      </c>
      <c r="D16" s="1">
        <v>16705</v>
      </c>
    </row>
    <row r="17" spans="1:4" x14ac:dyDescent="0.25">
      <c r="A17" s="4" t="s">
        <v>75</v>
      </c>
      <c r="B17" s="4">
        <f>((B14-C14)/C14)*100</f>
        <v>12.204747257849226</v>
      </c>
      <c r="C17" s="4">
        <f>((C14-D14)/D14)*100</f>
        <v>11.379722698038201</v>
      </c>
      <c r="D17" s="4">
        <v>12.6</v>
      </c>
    </row>
    <row r="18" spans="1:4" x14ac:dyDescent="0.25">
      <c r="A18" s="6" t="s">
        <v>70</v>
      </c>
      <c r="B18" s="1">
        <v>65339</v>
      </c>
      <c r="C18" s="1">
        <v>63242</v>
      </c>
      <c r="D18" s="1">
        <v>71042</v>
      </c>
    </row>
    <row r="19" spans="1:4" x14ac:dyDescent="0.25">
      <c r="A19" s="6" t="s">
        <v>71</v>
      </c>
      <c r="B19" s="1">
        <v>465</v>
      </c>
      <c r="C19" s="1">
        <v>0</v>
      </c>
      <c r="D19" s="1">
        <v>0</v>
      </c>
    </row>
    <row r="20" spans="1:4" x14ac:dyDescent="0.25">
      <c r="A20" s="6" t="s">
        <v>72</v>
      </c>
      <c r="B20" s="1">
        <v>397</v>
      </c>
      <c r="C20" s="1">
        <v>1110</v>
      </c>
      <c r="D20" s="1">
        <v>585</v>
      </c>
    </row>
    <row r="21" spans="1:4" x14ac:dyDescent="0.25">
      <c r="A21" s="6" t="s">
        <v>73</v>
      </c>
      <c r="B21" s="1">
        <v>3763</v>
      </c>
      <c r="C21" s="1">
        <v>4961</v>
      </c>
      <c r="D21" s="1">
        <v>5686</v>
      </c>
    </row>
    <row r="22" spans="1:4" x14ac:dyDescent="0.25">
      <c r="A22" s="6" t="s">
        <v>74</v>
      </c>
      <c r="B22" s="1">
        <v>2873</v>
      </c>
      <c r="C22" s="1">
        <v>3576</v>
      </c>
      <c r="D22" s="1">
        <v>3240</v>
      </c>
    </row>
    <row r="23" spans="1:4" x14ac:dyDescent="0.25">
      <c r="A23" s="4" t="s">
        <v>76</v>
      </c>
      <c r="B23" s="4">
        <f>((B22-C22)/C22)*100</f>
        <v>-19.658836689038033</v>
      </c>
      <c r="C23" s="4">
        <f>((C22-D22)/D22)*100</f>
        <v>10.37037037037037</v>
      </c>
      <c r="D23" s="4">
        <v>39.47</v>
      </c>
    </row>
    <row r="24" spans="1:4" x14ac:dyDescent="0.25">
      <c r="A24" s="6" t="s">
        <v>77</v>
      </c>
      <c r="B24" s="1">
        <f>B22</f>
        <v>2873</v>
      </c>
      <c r="C24" s="1">
        <f>C22</f>
        <v>3576</v>
      </c>
      <c r="D24" s="1">
        <f>D22</f>
        <v>3240</v>
      </c>
    </row>
    <row r="25" spans="1:4" x14ac:dyDescent="0.25">
      <c r="A25" s="6" t="s">
        <v>78</v>
      </c>
      <c r="B25" s="1">
        <v>67091</v>
      </c>
      <c r="C25" s="1">
        <v>65737</v>
      </c>
      <c r="D25" s="1">
        <v>72903</v>
      </c>
    </row>
    <row r="26" spans="1:4" x14ac:dyDescent="0.25">
      <c r="A26" s="4" t="s">
        <v>86</v>
      </c>
      <c r="B26" s="4">
        <f>((B25-C25)/C25)*100</f>
        <v>2.0597228349331429</v>
      </c>
      <c r="C26" s="4">
        <f>((C25-D25)/D25)*100</f>
        <v>-9.8294994719010198</v>
      </c>
      <c r="D26" s="4">
        <v>13.75</v>
      </c>
    </row>
    <row r="27" spans="1:4" x14ac:dyDescent="0.25">
      <c r="A27" s="6"/>
    </row>
    <row r="28" spans="1:4" x14ac:dyDescent="0.25">
      <c r="A28" s="6" t="s">
        <v>79</v>
      </c>
      <c r="B28" s="1">
        <v>9680</v>
      </c>
      <c r="C28" s="1">
        <v>10481</v>
      </c>
      <c r="D28" s="1">
        <v>3372</v>
      </c>
    </row>
    <row r="29" spans="1:4" x14ac:dyDescent="0.25">
      <c r="A29" s="6" t="s">
        <v>80</v>
      </c>
      <c r="B29" s="1">
        <v>6761</v>
      </c>
      <c r="C29" s="1">
        <v>6859</v>
      </c>
      <c r="D29" s="1">
        <v>41976</v>
      </c>
    </row>
    <row r="30" spans="1:4" x14ac:dyDescent="0.25">
      <c r="A30" s="6" t="s">
        <v>81</v>
      </c>
      <c r="B30" s="1">
        <v>3134</v>
      </c>
      <c r="C30" s="1">
        <v>3962</v>
      </c>
      <c r="D30" s="1">
        <v>3986</v>
      </c>
    </row>
    <row r="31" spans="1:4" x14ac:dyDescent="0.25">
      <c r="A31" s="6" t="s">
        <v>82</v>
      </c>
      <c r="B31" s="1">
        <v>3598</v>
      </c>
      <c r="C31" s="1">
        <v>3006</v>
      </c>
      <c r="D31" s="1">
        <v>33771</v>
      </c>
    </row>
    <row r="32" spans="1:4" x14ac:dyDescent="0.25">
      <c r="A32" s="6" t="s">
        <v>83</v>
      </c>
      <c r="B32" s="1">
        <v>3383</v>
      </c>
      <c r="C32" s="1">
        <v>2666</v>
      </c>
      <c r="D32" s="1">
        <v>1181</v>
      </c>
    </row>
    <row r="33" spans="1:4" x14ac:dyDescent="0.25">
      <c r="A33" s="4" t="s">
        <v>84</v>
      </c>
      <c r="B33" s="4">
        <f>B25-B28</f>
        <v>57411</v>
      </c>
      <c r="C33" s="4">
        <f>C25-C28</f>
        <v>55256</v>
      </c>
      <c r="D33" s="4">
        <f>D25-D28</f>
        <v>69531</v>
      </c>
    </row>
    <row r="34" spans="1:4" x14ac:dyDescent="0.25">
      <c r="A34" s="6" t="s">
        <v>85</v>
      </c>
      <c r="B34" s="1">
        <f>B33</f>
        <v>57411</v>
      </c>
      <c r="C34" s="1">
        <f>C33</f>
        <v>55256</v>
      </c>
      <c r="D34" s="1">
        <f>D33</f>
        <v>69531</v>
      </c>
    </row>
    <row r="35" spans="1:4" x14ac:dyDescent="0.25">
      <c r="A35" s="4" t="s">
        <v>87</v>
      </c>
      <c r="B35" s="4">
        <f>((B34-C34)/C34)*100</f>
        <v>3.9000289561314605</v>
      </c>
      <c r="C35" s="4">
        <f>((C34-D34)/D34)*100</f>
        <v>-20.530410895859401</v>
      </c>
      <c r="D35" s="4">
        <v>23.12</v>
      </c>
    </row>
    <row r="36" spans="1:4" x14ac:dyDescent="0.25">
      <c r="A3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Balance sheet</vt:lpstr>
      <vt:lpstr>Income statement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2021-05-08T14:57:30Z</dcterms:created>
  <dcterms:modified xsi:type="dcterms:W3CDTF">2021-05-08T20:13:33Z</dcterms:modified>
</cp:coreProperties>
</file>