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126"/>
  <workbookPr defaultThemeVersion="166925"/>
  <mc:AlternateContent xmlns:mc="http://schemas.openxmlformats.org/markup-compatibility/2006">
    <mc:Choice Requires="x15">
      <x15ac:absPath xmlns:x15ac="http://schemas.microsoft.com/office/spreadsheetml/2010/11/ac" url="D:\Aasvogel\Documents\20_Studypool\2021\Tiziana1992\09-19-2021\"/>
    </mc:Choice>
  </mc:AlternateContent>
  <xr:revisionPtr revIDLastSave="0" documentId="13_ncr:1_{BCF0E972-B78A-454B-9342-C1120E493AE8}" xr6:coauthVersionLast="40" xr6:coauthVersionMax="45" xr10:uidLastSave="{00000000-0000-0000-0000-000000000000}"/>
  <bookViews>
    <workbookView xWindow="0" yWindow="0" windowWidth="23040" windowHeight="9048" activeTab="2" xr2:uid="{0E0FB6DE-DD0A-417D-A5C0-F27D52BD4D09}"/>
  </bookViews>
  <sheets>
    <sheet name="Bond Valuation" sheetId="2" r:id="rId1"/>
    <sheet name="Duration" sheetId="3" r:id="rId2"/>
    <sheet name="Help Topics" sheetId="1" r:id="rId3"/>
  </sheets>
  <calcPr calcId="18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27" i="3" l="1"/>
  <c r="D16" i="3"/>
  <c r="E16" i="3"/>
  <c r="F16" i="3"/>
  <c r="G16" i="3"/>
  <c r="B25" i="3"/>
  <c r="B24" i="3"/>
  <c r="D18" i="3" l="1"/>
  <c r="B16" i="3"/>
  <c r="D28" i="3" l="1"/>
  <c r="F28" i="2"/>
  <c r="D28" i="2"/>
  <c r="C28" i="2"/>
  <c r="D27" i="2"/>
  <c r="C27" i="2"/>
  <c r="F27" i="2" s="1"/>
  <c r="D26" i="2"/>
  <c r="F26" i="2" s="1"/>
  <c r="C26" i="2"/>
  <c r="D25" i="2"/>
  <c r="C25" i="2"/>
  <c r="F25" i="2" s="1"/>
  <c r="F15" i="2"/>
  <c r="D16" i="2"/>
  <c r="F16" i="2" s="1"/>
  <c r="C16" i="2"/>
  <c r="D15" i="2"/>
  <c r="C15" i="2"/>
  <c r="D14" i="2"/>
  <c r="C14" i="2"/>
  <c r="F14" i="2" s="1"/>
  <c r="D13" i="2"/>
  <c r="C13" i="2"/>
  <c r="F13" i="2" s="1"/>
  <c r="G27" i="3" l="1"/>
  <c r="F27" i="3"/>
  <c r="E27" i="3"/>
  <c r="B19" i="3"/>
  <c r="C74" i="1"/>
  <c r="B106" i="1"/>
  <c r="C54" i="1"/>
  <c r="C28" i="1"/>
  <c r="G18" i="3" l="1"/>
  <c r="G19" i="3" s="1"/>
  <c r="F18" i="3"/>
  <c r="E18" i="3"/>
  <c r="D19" i="3"/>
  <c r="F19" i="3" l="1"/>
  <c r="E28" i="3"/>
  <c r="G28" i="3"/>
  <c r="F28" i="3"/>
  <c r="E19"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Rhodes, Meredith</author>
  </authors>
  <commentList>
    <comment ref="B16" authorId="0" shapeId="0" xr:uid="{BBD14361-3619-4337-BBBF-EF02DC9CC2E6}">
      <text>
        <r>
          <rPr>
            <b/>
            <sz val="9"/>
            <color indexed="81"/>
            <rFont val="Tahoma"/>
            <family val="2"/>
          </rPr>
          <t>Rhodes, Meredith:</t>
        </r>
        <r>
          <rPr>
            <sz val="9"/>
            <color indexed="81"/>
            <rFont val="Tahoma"/>
            <family val="2"/>
          </rPr>
          <t xml:space="preserve">
Once you determine the interest rate of this bond at time t=0, then you will adjust this interest rate according to each scenario. The adjusted yield will be used as an input for determining the true bond price given each scenario.</t>
        </r>
      </text>
    </comment>
    <comment ref="B19" authorId="0" shapeId="0" xr:uid="{4416559A-7559-4C53-B31A-50EE913DCDF0}">
      <text>
        <r>
          <rPr>
            <b/>
            <sz val="9"/>
            <color indexed="81"/>
            <rFont val="Tahoma"/>
            <family val="2"/>
          </rPr>
          <t>Rhodes, Meredith:</t>
        </r>
        <r>
          <rPr>
            <sz val="9"/>
            <color indexed="81"/>
            <rFont val="Tahoma"/>
            <family val="2"/>
          </rPr>
          <t xml:space="preserve">
Bond prices are often stated as a percent of par, so you would read this as the bond price is 132.8605% of par. </t>
        </r>
      </text>
    </comment>
  </commentList>
</comments>
</file>

<file path=xl/sharedStrings.xml><?xml version="1.0" encoding="utf-8"?>
<sst xmlns="http://schemas.openxmlformats.org/spreadsheetml/2006/main" count="170" uniqueCount="135">
  <si>
    <t>Help Topics</t>
  </si>
  <si>
    <t>THE PV FUNCTION</t>
  </si>
  <si>
    <t xml:space="preserve">The present value formula, PV, "returns the present value of an investment," or "the total </t>
  </si>
  <si>
    <t xml:space="preserve">amount a series of future payments is worth now."  Examples include the present value </t>
  </si>
  <si>
    <t xml:space="preserve">of a loan to the lender or the present value of $100 received from an investment a number </t>
  </si>
  <si>
    <t>of years from now.</t>
  </si>
  <si>
    <t>The syntax for this formula is:</t>
  </si>
  <si>
    <t>PV(rate,nper,pmt,fv,type)</t>
  </si>
  <si>
    <r>
      <t xml:space="preserve">The first three variables in this function are required.  </t>
    </r>
    <r>
      <rPr>
        <b/>
        <sz val="12"/>
        <rFont val="Arial"/>
        <family val="2"/>
      </rPr>
      <t>Rate</t>
    </r>
    <r>
      <rPr>
        <sz val="12"/>
        <rFont val="Arial"/>
        <family val="2"/>
      </rPr>
      <t xml:space="preserve"> is the interest rate per period.</t>
    </r>
  </si>
  <si>
    <t>Remember that rate must be for the actual period.  For example, a 10 percent annual</t>
  </si>
  <si>
    <t xml:space="preserve">interest rate is equivalent to 10%/12, or 0.0083 per month. </t>
  </si>
  <si>
    <r>
      <t>Nper</t>
    </r>
    <r>
      <rPr>
        <sz val="12"/>
        <rFont val="Arial"/>
        <family val="2"/>
      </rPr>
      <t xml:space="preserve"> is the total number of payment periods.  For example, a four year monthly loan </t>
    </r>
  </si>
  <si>
    <r>
      <t xml:space="preserve">would have 48 periods. </t>
    </r>
    <r>
      <rPr>
        <b/>
        <sz val="12"/>
        <rFont val="Arial"/>
        <family val="2"/>
      </rPr>
      <t>Pmt</t>
    </r>
    <r>
      <rPr>
        <sz val="12"/>
        <rFont val="Arial"/>
        <family val="2"/>
      </rPr>
      <t xml:space="preserve">  is the constant amount received or paid each period.  </t>
    </r>
  </si>
  <si>
    <t xml:space="preserve">In many cases, this function can also be completed by typing in the formula for the </t>
  </si>
  <si>
    <t>present value of a cash flow.  See the example below.</t>
  </si>
  <si>
    <t>Interest Rate</t>
  </si>
  <si>
    <t>Periods</t>
  </si>
  <si>
    <t>Cash Flow</t>
  </si>
  <si>
    <t>Present Value</t>
  </si>
  <si>
    <t>=C27/(1+$C$25)^c26</t>
  </si>
  <si>
    <t>THE FV FUNCTION</t>
  </si>
  <si>
    <t xml:space="preserve">The future value function, FV, "returns the future value of an investment," or the total </t>
  </si>
  <si>
    <t xml:space="preserve">amount a single investment or series payments will be worth in the future.  Examples include the future value </t>
  </si>
  <si>
    <t xml:space="preserve">of an investment in a CD at the bank. </t>
  </si>
  <si>
    <t>FV(rate,nper,pmt,pv,type)</t>
  </si>
  <si>
    <r>
      <t xml:space="preserve">would have 48 periods. </t>
    </r>
    <r>
      <rPr>
        <b/>
        <sz val="12"/>
        <rFont val="Arial"/>
        <family val="2"/>
      </rPr>
      <t>Pmt</t>
    </r>
    <r>
      <rPr>
        <sz val="12"/>
        <rFont val="Arial"/>
        <family val="2"/>
      </rPr>
      <t xml:space="preserve">  is the constant amount received or paid each period; enter 0 here</t>
    </r>
  </si>
  <si>
    <r>
      <t xml:space="preserve">if you are calculating the future value of a lump sum and place that amount under </t>
    </r>
    <r>
      <rPr>
        <b/>
        <sz val="12"/>
        <rFont val="Arial"/>
        <family val="2"/>
      </rPr>
      <t>pv.</t>
    </r>
  </si>
  <si>
    <t>future value of a cash flow.  See the example below.</t>
  </si>
  <si>
    <t>=C53*(1+$C$51)^c52</t>
  </si>
  <si>
    <t>THE RATE FUNCTION</t>
  </si>
  <si>
    <t xml:space="preserve">Use Excel's RATE function to find the interest rate for a given payment and period. </t>
  </si>
  <si>
    <r>
      <t>RATE</t>
    </r>
    <r>
      <rPr>
        <sz val="12"/>
        <rFont val="Arial"/>
        <family val="2"/>
      </rPr>
      <t>(</t>
    </r>
    <r>
      <rPr>
        <b/>
        <sz val="12"/>
        <rFont val="Arial"/>
        <family val="2"/>
      </rPr>
      <t>nper</t>
    </r>
    <r>
      <rPr>
        <sz val="12"/>
        <rFont val="Arial"/>
        <family val="2"/>
      </rPr>
      <t>,</t>
    </r>
    <r>
      <rPr>
        <b/>
        <sz val="12"/>
        <rFont val="Arial"/>
        <family val="2"/>
      </rPr>
      <t>pmt</t>
    </r>
    <r>
      <rPr>
        <sz val="12"/>
        <rFont val="Arial"/>
        <family val="2"/>
      </rPr>
      <t>,</t>
    </r>
    <r>
      <rPr>
        <b/>
        <sz val="12"/>
        <rFont val="Arial"/>
        <family val="2"/>
      </rPr>
      <t>pv</t>
    </r>
    <r>
      <rPr>
        <sz val="12"/>
        <rFont val="Arial"/>
        <family val="2"/>
      </rPr>
      <t>,fv,type,guess)</t>
    </r>
  </si>
  <si>
    <t>The first three variables are required:</t>
  </si>
  <si>
    <r>
      <t xml:space="preserve">pv </t>
    </r>
    <r>
      <rPr>
        <sz val="12"/>
        <rFont val="Arial"/>
        <family val="2"/>
      </rPr>
      <t>is the the current value of the annuity (this value is entered as a negative, or outflow).</t>
    </r>
  </si>
  <si>
    <t>For example, suppose someone is willing to sell you a ten year annuity paying $15 each year for $80.</t>
  </si>
  <si>
    <t>What is the rate of return on this annuity?</t>
  </si>
  <si>
    <t>ENTERING FORMULAS IN EXCEL</t>
  </si>
  <si>
    <t>Select the cell in which you want to enter the formula and type an equal sign.</t>
  </si>
  <si>
    <t>Enter the formula using standard formula operoters such as plus (+) and minus (-).  For multiplication use (*).</t>
  </si>
  <si>
    <t>Use a forward slash (/) for division; and the caret (^) for exponents.</t>
  </si>
  <si>
    <t xml:space="preserve">You control the order of calculation by using parentheses to group operations that should be performed first. </t>
  </si>
  <si>
    <t>One of the best uses of formulas is a reference to another cell. The cell that contains the formula is known</t>
  </si>
  <si>
    <t>as a dependent cell when its value depends on the values in other cells.</t>
  </si>
  <si>
    <t>For example, the formula in the cell below calculates a value depending on what is entered in the cell to its right.</t>
  </si>
  <si>
    <t>FINA 4400: Financial Markets and Institutions</t>
  </si>
  <si>
    <t>Chapter 3</t>
  </si>
  <si>
    <t>End of Chapter Question #4</t>
  </si>
  <si>
    <t>What is the value of a $1,000 bond with a 12-year maturity and an 8 percent coupon rate (paid semi-annually) if the required rate of return is:</t>
  </si>
  <si>
    <t>* 5%</t>
  </si>
  <si>
    <t>* 6%</t>
  </si>
  <si>
    <t>* 10%</t>
  </si>
  <si>
    <t>Face Value</t>
  </si>
  <si>
    <t xml:space="preserve">Face Value </t>
  </si>
  <si>
    <t xml:space="preserve">Number of Payments </t>
  </si>
  <si>
    <t xml:space="preserve">Periodic Coupon Payment </t>
  </si>
  <si>
    <t>(FV)</t>
  </si>
  <si>
    <t>(PMT)</t>
  </si>
  <si>
    <t>(N)</t>
  </si>
  <si>
    <t xml:space="preserve">Required Return </t>
  </si>
  <si>
    <t>(YTM)</t>
  </si>
  <si>
    <t>The Bond Value will be:</t>
  </si>
  <si>
    <t>(PV)</t>
  </si>
  <si>
    <t>* 8%</t>
  </si>
  <si>
    <t>End of Chapter Question #6</t>
  </si>
  <si>
    <t>What is the yield to maturity on the following bonds; all have a maturity of 10 years, a face value of $1,000 and a coupon rate of 9 percent (paid semiannually).</t>
  </si>
  <si>
    <t>The bonds' current market values are $945.50, $987.50, $1,090.00, and $1,225.875, respectively.</t>
  </si>
  <si>
    <t>Market Value</t>
  </si>
  <si>
    <t>Number of Payments</t>
  </si>
  <si>
    <t>Periodic Coupon Payment</t>
  </si>
  <si>
    <t>The yield to maurity will be:</t>
  </si>
  <si>
    <t>Inputs</t>
  </si>
  <si>
    <t>Settlement date</t>
  </si>
  <si>
    <t>Maturity</t>
  </si>
  <si>
    <t>Par $</t>
  </si>
  <si>
    <t>Coupon</t>
  </si>
  <si>
    <t xml:space="preserve">Frequency </t>
  </si>
  <si>
    <t>Yield</t>
  </si>
  <si>
    <t>Bond Price</t>
  </si>
  <si>
    <t>$ Value of investment</t>
  </si>
  <si>
    <t>Macualay Duration</t>
  </si>
  <si>
    <t>Modified Duration</t>
  </si>
  <si>
    <t>Price change</t>
  </si>
  <si>
    <t>Chapter 3: Duration Application</t>
  </si>
  <si>
    <t>Duration is a measure of how sensitive a bond price is to changes in interest rates. It is often used to predict the change in bond prices based on a specific change in interest rates. For example, let's say we want to know the price of a bond if interest rates go up by 1%. Instead of calculating the bond's price using TVM, we can estimate the change in bond price using duration.</t>
  </si>
  <si>
    <t xml:space="preserve">As we saw in class, there are limitations to using durations in predicting bond price changes. Duration is based on a linear model, but the true relationship between bond prices and interest rates is not linear. The purpose of this exercise is to demonstrate those limitations by highlighting the prediction errors, which can be see graphically in Figure 3-7 in the textbook. </t>
  </si>
  <si>
    <t>For the first part of this exercise, we will calculate the "true" bond price given several scenarios of interest rates changes. These prices represent the points along the bold black curve in Figure 3-7.</t>
  </si>
  <si>
    <t>Scenarios</t>
  </si>
  <si>
    <t>50 bps increase</t>
  </si>
  <si>
    <t xml:space="preserve">#1   </t>
  </si>
  <si>
    <t>#2</t>
  </si>
  <si>
    <t>50 bps decrease</t>
  </si>
  <si>
    <t>#3</t>
  </si>
  <si>
    <t>100 bps increase</t>
  </si>
  <si>
    <t>#4</t>
  </si>
  <si>
    <t>100 bps decrease</t>
  </si>
  <si>
    <t>Part 1: True Bond Prices after Interest Rate Changes</t>
  </si>
  <si>
    <t>Scenario 1</t>
  </si>
  <si>
    <t>Scenario 2</t>
  </si>
  <si>
    <t>Scenario 3</t>
  </si>
  <si>
    <t>Scenario 4</t>
  </si>
  <si>
    <t xml:space="preserve">For the second part of this exercise, we will calculate bond duration, both Macaulay and modified duration, and then use each to estimate or predict what the bond price will be given the same interest rate scenarios from the first part. These predicted prices represent the straight line in Figure 3-7, which is called the Duration Model. </t>
  </si>
  <si>
    <t>Part 2: Calculating Duration measures and using those measures to predict or estimate bond price changes</t>
  </si>
  <si>
    <t>Interest rate change</t>
  </si>
  <si>
    <t>Prediction Error</t>
  </si>
  <si>
    <t>In part three, you'll describe the relationship between prediction error and (1) the direction of the interest rate change and (2) the size of the interest rate change.</t>
  </si>
  <si>
    <t>Increase in interest rates:</t>
  </si>
  <si>
    <t>Decrease in interest rates:</t>
  </si>
  <si>
    <t>#1. Describe the relationship between the prediction error and the direction of the interest rate change. Is this consistent with Figure 3-7?</t>
  </si>
  <si>
    <t>#2. Describe the relationship between the prediction error and the magnitude of the interest rate change. Is this consistent with Figure 3-7?</t>
  </si>
  <si>
    <t>Change of 50 bps:</t>
  </si>
  <si>
    <t>Change of 100 bps:</t>
  </si>
  <si>
    <t xml:space="preserve">Part 3: </t>
  </si>
  <si>
    <t>THE (Macauley) DURATION FUNCTION</t>
  </si>
  <si>
    <t>DURATION(settlement,maturity,coupon, yld, frequency, [basis])</t>
  </si>
  <si>
    <t>The first five variables are requried:</t>
  </si>
  <si>
    <r>
      <rPr>
        <b/>
        <sz val="12"/>
        <rFont val="Arial"/>
        <family val="2"/>
      </rPr>
      <t>Settlement</t>
    </r>
    <r>
      <rPr>
        <sz val="12"/>
        <rFont val="Arial"/>
        <family val="2"/>
      </rPr>
      <t xml:space="preserve"> is the day that the new bondholder assumes ownership of the bond.</t>
    </r>
  </si>
  <si>
    <r>
      <rPr>
        <b/>
        <sz val="12"/>
        <rFont val="Arial"/>
        <family val="2"/>
      </rPr>
      <t>Coupon</t>
    </r>
    <r>
      <rPr>
        <sz val="12"/>
        <rFont val="Arial"/>
        <family val="2"/>
      </rPr>
      <t xml:space="preserve"> is the securities annual coupon rate. Enter this as a percent.</t>
    </r>
  </si>
  <si>
    <r>
      <rPr>
        <b/>
        <sz val="12"/>
        <rFont val="Arial"/>
        <family val="2"/>
      </rPr>
      <t>Yld</t>
    </r>
    <r>
      <rPr>
        <sz val="12"/>
        <rFont val="Arial"/>
        <family val="2"/>
      </rPr>
      <t xml:space="preserve"> is the securities annual yield.</t>
    </r>
  </si>
  <si>
    <r>
      <rPr>
        <b/>
        <sz val="12"/>
        <rFont val="Arial"/>
        <family val="2"/>
      </rPr>
      <t>Frequency</t>
    </r>
    <r>
      <rPr>
        <sz val="12"/>
        <rFont val="Arial"/>
        <family val="2"/>
      </rPr>
      <t xml:space="preserve"> is the number of coupon payments per year. Annual frequency =1; semiannual frequency =2; quarterly frequency=4</t>
    </r>
  </si>
  <si>
    <r>
      <rPr>
        <b/>
        <sz val="12"/>
        <color theme="1"/>
        <rFont val="Arial"/>
        <family val="2"/>
      </rPr>
      <t>Basis</t>
    </r>
    <r>
      <rPr>
        <sz val="12"/>
        <color theme="1"/>
        <rFont val="Arial"/>
        <family val="2"/>
      </rPr>
      <t xml:space="preserve"> is optional, but refers to the type of day count for accrued interest.</t>
    </r>
  </si>
  <si>
    <t>THE (Modified Macauley) DURATION FUNCTION</t>
  </si>
  <si>
    <t>MDURATION(settlement,maturity,coupon, yld, frequency, [basis])</t>
  </si>
  <si>
    <t>Note: For both duration formula the security has an assumed par value of $100</t>
  </si>
  <si>
    <t>New Yield</t>
  </si>
  <si>
    <t>New Bond Price</t>
  </si>
  <si>
    <t>Change in Yield</t>
  </si>
  <si>
    <t>Bond Price Change ($)</t>
  </si>
  <si>
    <t>Bond 1</t>
  </si>
  <si>
    <t>Bond 2</t>
  </si>
  <si>
    <t>Bond 3</t>
  </si>
  <si>
    <t>Bond 4</t>
  </si>
  <si>
    <t>Based on the data above, as the interest rate change increases away from 0, the prediction error decreases. The higher the change in the level of interest rates, the smaller a bond’s price sensitivity to interest rate changes. There is no linear relationship between these two variables. It would be better to include the computation of duration to check consistency with Figure 3-7.</t>
  </si>
  <si>
    <t>Based on the data above, as the interest rate change decreases away from 0, the prediction error decreases as well. The higher the level of change in the interest rates, the smaller a bond’s price sensitivity to interest rate changes. There is no linear relationship between these two variables. It would be better to include the computation of duration to check consistency with Figure 3-7.</t>
  </si>
  <si>
    <t>The amount of interest change and the prediction error for +50 and -50 bps is -$0.20 and -$1.55, respectively in the market value of bonds. The convexity is lower with the lower bps magnitude. It would be better to include the computation of duration to check consistency with Figure 3-7. There is no linear relationship between these two variables.</t>
  </si>
  <si>
    <t>The amount of interest change and the prediction error for +100 and -100 bps is -$0.91 and -$4.52, respectively  in the market value of bonds. The convexity is higher with the higher bps magnitude.  It would be better to include the computation of duration to check consistency with Figure 3-7. There is no linear relationship between these two variables.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</si>
</sst>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6" formatCode="&quot;$&quot;#,##0_);[Red]\(&quot;$&quot;#,##0\)"/>
    <numFmt numFmtId="44" formatCode="_(&quot;$&quot;* #,##0.00_);_(&quot;$&quot;* \(#,##0.00\);_(&quot;$&quot;* &quot;-&quot;??_);_(@_)"/>
    <numFmt numFmtId="43" formatCode="_(* #,##0.00_);_(* \(#,##0.00\);_(* &quot;-&quot;??_);_(@_)"/>
    <numFmt numFmtId="164" formatCode="0.000%"/>
    <numFmt numFmtId="165" formatCode="0.0000%"/>
    <numFmt numFmtId="166" formatCode="0.000"/>
    <numFmt numFmtId="167" formatCode="0.0000"/>
  </numFmts>
  <fonts count="22" x14ac:knownFonts="1">
    <font>
      <sz val="11"/>
      <color theme="1"/>
      <name val="Calibri"/>
      <family val="2"/>
      <scheme val="minor"/>
    </font>
    <font>
      <sz val="11"/>
      <color theme="1"/>
      <name val="Calibri"/>
      <family val="2"/>
      <scheme val="minor"/>
    </font>
    <font>
      <sz val="11"/>
      <color rgb="FF9C0006"/>
      <name val="Calibri"/>
      <family val="2"/>
      <scheme val="minor"/>
    </font>
    <font>
      <sz val="11"/>
      <color rgb="FF9C5700"/>
      <name val="Calibri"/>
      <family val="2"/>
      <scheme val="minor"/>
    </font>
    <font>
      <sz val="11"/>
      <color rgb="FFFF0000"/>
      <name val="Calibri"/>
      <family val="2"/>
      <scheme val="minor"/>
    </font>
    <font>
      <b/>
      <sz val="11"/>
      <color theme="1"/>
      <name val="Calibri"/>
      <family val="2"/>
      <scheme val="minor"/>
    </font>
    <font>
      <sz val="18"/>
      <color indexed="16"/>
      <name val="Arial"/>
      <family val="2"/>
    </font>
    <font>
      <sz val="10"/>
      <name val="Arial"/>
      <family val="2"/>
    </font>
    <font>
      <sz val="14"/>
      <color indexed="16"/>
      <name val="Arial"/>
      <family val="2"/>
    </font>
    <font>
      <sz val="16"/>
      <name val="Arial"/>
      <family val="2"/>
    </font>
    <font>
      <b/>
      <sz val="12"/>
      <color indexed="16"/>
      <name val="Arial"/>
      <family val="2"/>
    </font>
    <font>
      <sz val="12"/>
      <name val="Arial"/>
      <family val="2"/>
    </font>
    <font>
      <b/>
      <sz val="12"/>
      <name val="Arial"/>
      <family val="2"/>
    </font>
    <font>
      <sz val="12"/>
      <color indexed="12"/>
      <name val="Arial"/>
      <family val="2"/>
    </font>
    <font>
      <b/>
      <sz val="12"/>
      <name val="Arial"/>
      <family val="2"/>
    </font>
    <font>
      <sz val="12"/>
      <name val="Arial"/>
      <family val="2"/>
    </font>
    <font>
      <sz val="9"/>
      <color indexed="81"/>
      <name val="Tahoma"/>
      <family val="2"/>
    </font>
    <font>
      <b/>
      <sz val="9"/>
      <color indexed="81"/>
      <name val="Tahoma"/>
      <family val="2"/>
    </font>
    <font>
      <sz val="11"/>
      <name val="Calibri"/>
      <family val="2"/>
      <scheme val="minor"/>
    </font>
    <font>
      <sz val="12"/>
      <color theme="1"/>
      <name val="Arial"/>
      <family val="2"/>
    </font>
    <font>
      <b/>
      <sz val="12"/>
      <color theme="1"/>
      <name val="Arial"/>
      <family val="2"/>
    </font>
    <font>
      <sz val="12"/>
      <color rgb="FF0070C0"/>
      <name val="Arial"/>
      <family val="2"/>
    </font>
  </fonts>
  <fills count="7">
    <fill>
      <patternFill patternType="none"/>
    </fill>
    <fill>
      <patternFill patternType="gray125"/>
    </fill>
    <fill>
      <patternFill patternType="solid">
        <fgColor rgb="FFFFC7CE"/>
      </patternFill>
    </fill>
    <fill>
      <patternFill patternType="solid">
        <fgColor rgb="FFFFEB9C"/>
      </patternFill>
    </fill>
    <fill>
      <patternFill patternType="solid">
        <fgColor theme="0"/>
        <bgColor indexed="64"/>
      </patternFill>
    </fill>
    <fill>
      <patternFill patternType="solid">
        <fgColor theme="0" tint="-0.249977111117893"/>
        <bgColor indexed="64"/>
      </patternFill>
    </fill>
    <fill>
      <patternFill patternType="solid">
        <fgColor theme="9" tint="0.39997558519241921"/>
        <bgColor indexed="64"/>
      </patternFill>
    </fill>
  </fills>
  <borders count="15">
    <border>
      <left/>
      <right/>
      <top/>
      <bottom/>
      <diagonal/>
    </border>
    <border>
      <left/>
      <right/>
      <top/>
      <bottom style="double">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s>
  <cellStyleXfs count="5">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cellStyleXfs>
  <cellXfs count="132">
    <xf numFmtId="0" fontId="0" fillId="0" borderId="0" xfId="0"/>
    <xf numFmtId="0" fontId="0" fillId="4" borderId="0" xfId="0" applyFill="1"/>
    <xf numFmtId="0" fontId="7" fillId="4" borderId="0" xfId="0" applyFont="1" applyFill="1" applyAlignment="1">
      <alignment horizontal="centerContinuous"/>
    </xf>
    <xf numFmtId="0" fontId="7" fillId="4" borderId="0" xfId="0" applyFont="1" applyFill="1" applyBorder="1" applyAlignment="1">
      <alignment horizontal="centerContinuous"/>
    </xf>
    <xf numFmtId="0" fontId="0" fillId="4" borderId="0" xfId="0" applyFill="1" applyAlignment="1">
      <alignment horizontal="centerContinuous"/>
    </xf>
    <xf numFmtId="0" fontId="8" fillId="4" borderId="0" xfId="0" applyFont="1" applyFill="1" applyBorder="1" applyAlignment="1" applyProtection="1">
      <alignment horizontal="centerContinuous" vertical="top"/>
    </xf>
    <xf numFmtId="0" fontId="11" fillId="4" borderId="0" xfId="0" applyFont="1" applyFill="1"/>
    <xf numFmtId="0" fontId="13" fillId="4" borderId="0" xfId="0" applyFont="1" applyFill="1" applyAlignment="1">
      <alignment horizontal="left"/>
    </xf>
    <xf numFmtId="9" fontId="13" fillId="4" borderId="0" xfId="3" applyFont="1" applyFill="1" applyAlignment="1">
      <alignment horizontal="center"/>
    </xf>
    <xf numFmtId="0" fontId="6" fillId="4" borderId="0" xfId="0" applyFont="1" applyFill="1" applyAlignment="1">
      <alignment horizontal="left"/>
    </xf>
    <xf numFmtId="0" fontId="0" fillId="4" borderId="0" xfId="0" applyFill="1" applyAlignment="1">
      <alignment horizontal="center"/>
    </xf>
    <xf numFmtId="0" fontId="0" fillId="4" borderId="1" xfId="0" applyFill="1" applyBorder="1" applyAlignment="1">
      <alignment horizontal="center"/>
    </xf>
    <xf numFmtId="6" fontId="0" fillId="4" borderId="0" xfId="0" applyNumberFormat="1" applyFill="1" applyAlignment="1">
      <alignment horizontal="center"/>
    </xf>
    <xf numFmtId="10" fontId="0" fillId="4" borderId="0" xfId="3" applyNumberFormat="1" applyFont="1" applyFill="1" applyAlignment="1">
      <alignment horizontal="center"/>
    </xf>
    <xf numFmtId="0" fontId="0" fillId="4" borderId="0" xfId="0" applyFill="1" applyBorder="1" applyAlignment="1">
      <alignment horizontal="center"/>
    </xf>
    <xf numFmtId="0" fontId="5" fillId="4" borderId="0" xfId="0" applyFont="1" applyFill="1"/>
    <xf numFmtId="14" fontId="0" fillId="4" borderId="0" xfId="0" applyNumberFormat="1" applyFill="1"/>
    <xf numFmtId="164" fontId="0" fillId="4" borderId="0" xfId="3" applyNumberFormat="1" applyFont="1" applyFill="1"/>
    <xf numFmtId="165" fontId="0" fillId="4" borderId="0" xfId="0" applyNumberFormat="1" applyFill="1"/>
    <xf numFmtId="166" fontId="0" fillId="4" borderId="0" xfId="0" applyNumberFormat="1" applyFill="1"/>
    <xf numFmtId="44" fontId="0" fillId="4" borderId="0" xfId="2" applyFont="1" applyFill="1"/>
    <xf numFmtId="0" fontId="0" fillId="4" borderId="0" xfId="0" applyFill="1" applyAlignment="1">
      <alignment horizontal="left" vertical="top" wrapText="1"/>
    </xf>
    <xf numFmtId="0" fontId="0" fillId="4" borderId="0" xfId="0" applyFill="1" applyAlignment="1">
      <alignment horizontal="left" vertical="top"/>
    </xf>
    <xf numFmtId="44" fontId="18" fillId="4" borderId="0" xfId="2" applyFont="1" applyFill="1" applyAlignment="1">
      <alignment horizontal="right"/>
    </xf>
    <xf numFmtId="0" fontId="0" fillId="4" borderId="2" xfId="0" applyFill="1" applyBorder="1" applyAlignment="1">
      <alignment horizontal="center"/>
    </xf>
    <xf numFmtId="0" fontId="0" fillId="4" borderId="3" xfId="0" applyFill="1" applyBorder="1" applyAlignment="1">
      <alignment horizontal="center"/>
    </xf>
    <xf numFmtId="0" fontId="0" fillId="4" borderId="3" xfId="0" applyFill="1" applyBorder="1" applyAlignment="1">
      <alignment horizontal="center" vertical="top" wrapText="1"/>
    </xf>
    <xf numFmtId="0" fontId="0" fillId="4" borderId="4" xfId="0" applyFill="1" applyBorder="1" applyAlignment="1">
      <alignment horizontal="center"/>
    </xf>
    <xf numFmtId="14" fontId="0" fillId="4" borderId="5" xfId="0" applyNumberFormat="1" applyFill="1" applyBorder="1"/>
    <xf numFmtId="14" fontId="0" fillId="4" borderId="0" xfId="0" applyNumberFormat="1" applyFill="1" applyBorder="1"/>
    <xf numFmtId="14" fontId="0" fillId="4" borderId="6" xfId="0" applyNumberFormat="1" applyFill="1" applyBorder="1"/>
    <xf numFmtId="0" fontId="0" fillId="4" borderId="5" xfId="0" applyFill="1" applyBorder="1"/>
    <xf numFmtId="0" fontId="0" fillId="4" borderId="0" xfId="0" applyFill="1" applyBorder="1"/>
    <xf numFmtId="0" fontId="0" fillId="4" borderId="6" xfId="0" applyFill="1" applyBorder="1"/>
    <xf numFmtId="164" fontId="0" fillId="4" borderId="5" xfId="3" applyNumberFormat="1" applyFont="1" applyFill="1" applyBorder="1"/>
    <xf numFmtId="164" fontId="0" fillId="4" borderId="0" xfId="3" applyNumberFormat="1" applyFont="1" applyFill="1" applyBorder="1"/>
    <xf numFmtId="164" fontId="0" fillId="4" borderId="6" xfId="3" applyNumberFormat="1" applyFont="1" applyFill="1" applyBorder="1"/>
    <xf numFmtId="165" fontId="4" fillId="4" borderId="5" xfId="0" applyNumberFormat="1" applyFont="1" applyFill="1" applyBorder="1" applyAlignment="1">
      <alignment horizontal="right"/>
    </xf>
    <xf numFmtId="165" fontId="0" fillId="4" borderId="0" xfId="0" applyNumberFormat="1" applyFill="1" applyBorder="1"/>
    <xf numFmtId="166" fontId="0" fillId="4" borderId="7" xfId="0" applyNumberFormat="1" applyFill="1" applyBorder="1"/>
    <xf numFmtId="166" fontId="0" fillId="4" borderId="8" xfId="0" applyNumberFormat="1" applyFill="1" applyBorder="1"/>
    <xf numFmtId="0" fontId="0" fillId="4" borderId="8" xfId="0" applyFill="1" applyBorder="1"/>
    <xf numFmtId="0" fontId="0" fillId="4" borderId="9" xfId="0" applyFill="1" applyBorder="1"/>
    <xf numFmtId="0" fontId="0" fillId="4" borderId="2" xfId="0" applyFill="1" applyBorder="1"/>
    <xf numFmtId="10" fontId="0" fillId="4" borderId="0" xfId="3" applyNumberFormat="1" applyFont="1" applyFill="1" applyBorder="1" applyAlignment="1">
      <alignment horizontal="right"/>
    </xf>
    <xf numFmtId="0" fontId="0" fillId="4" borderId="7" xfId="0" applyFill="1" applyBorder="1"/>
    <xf numFmtId="167" fontId="2" fillId="2" borderId="0" xfId="4" applyNumberFormat="1" applyBorder="1" applyAlignment="1">
      <alignment horizontal="right"/>
    </xf>
    <xf numFmtId="0" fontId="0" fillId="4" borderId="0" xfId="0" applyFill="1" applyAlignment="1">
      <alignment vertical="top"/>
    </xf>
    <xf numFmtId="14" fontId="0" fillId="4" borderId="0" xfId="0" applyNumberFormat="1" applyFill="1" applyAlignment="1">
      <alignment horizontal="right"/>
    </xf>
    <xf numFmtId="0" fontId="0" fillId="4" borderId="0" xfId="0" applyFill="1" applyAlignment="1">
      <alignment horizontal="right"/>
    </xf>
    <xf numFmtId="164" fontId="0" fillId="4" borderId="0" xfId="3" applyNumberFormat="1" applyFont="1" applyFill="1" applyAlignment="1">
      <alignment horizontal="right"/>
    </xf>
    <xf numFmtId="165" fontId="4" fillId="4" borderId="0" xfId="3" applyNumberFormat="1" applyFont="1" applyFill="1" applyAlignment="1">
      <alignment horizontal="right"/>
    </xf>
    <xf numFmtId="165" fontId="0" fillId="4" borderId="0" xfId="3" applyNumberFormat="1" applyFont="1" applyFill="1" applyAlignment="1">
      <alignment horizontal="right"/>
    </xf>
    <xf numFmtId="0" fontId="0" fillId="6" borderId="5" xfId="0" applyFill="1" applyBorder="1" applyAlignment="1">
      <alignment horizontal="center" vertical="top" wrapText="1"/>
    </xf>
    <xf numFmtId="0" fontId="0" fillId="6" borderId="6" xfId="0" applyFill="1" applyBorder="1" applyAlignment="1">
      <alignment horizontal="left" vertical="top"/>
    </xf>
    <xf numFmtId="0" fontId="0" fillId="6" borderId="5" xfId="0" applyFill="1" applyBorder="1" applyAlignment="1">
      <alignment horizontal="center"/>
    </xf>
    <xf numFmtId="0" fontId="0" fillId="6" borderId="6" xfId="0" applyFill="1" applyBorder="1"/>
    <xf numFmtId="0" fontId="0" fillId="6" borderId="7" xfId="0" applyFill="1" applyBorder="1" applyAlignment="1">
      <alignment horizontal="center"/>
    </xf>
    <xf numFmtId="0" fontId="0" fillId="6" borderId="9" xfId="0" applyFill="1" applyBorder="1"/>
    <xf numFmtId="0" fontId="10" fillId="4" borderId="2" xfId="0" applyFont="1" applyFill="1" applyBorder="1"/>
    <xf numFmtId="0" fontId="11" fillId="4" borderId="3" xfId="0" applyFont="1" applyFill="1" applyBorder="1"/>
    <xf numFmtId="0" fontId="11" fillId="4" borderId="4" xfId="0" applyFont="1" applyFill="1" applyBorder="1"/>
    <xf numFmtId="0" fontId="11" fillId="4" borderId="5" xfId="0" applyFont="1" applyFill="1" applyBorder="1"/>
    <xf numFmtId="0" fontId="11" fillId="4" borderId="0" xfId="0" applyFont="1" applyFill="1" applyBorder="1"/>
    <xf numFmtId="0" fontId="11" fillId="4" borderId="6" xfId="0" applyFont="1" applyFill="1" applyBorder="1"/>
    <xf numFmtId="0" fontId="12" fillId="4" borderId="5" xfId="0" applyFont="1" applyFill="1" applyBorder="1"/>
    <xf numFmtId="0" fontId="13" fillId="4" borderId="5" xfId="0" applyFont="1" applyFill="1" applyBorder="1" applyAlignment="1">
      <alignment horizontal="left"/>
    </xf>
    <xf numFmtId="9" fontId="13" fillId="4" borderId="0" xfId="3" applyFont="1" applyFill="1" applyBorder="1" applyAlignment="1">
      <alignment horizontal="center"/>
    </xf>
    <xf numFmtId="0" fontId="13" fillId="4" borderId="0" xfId="0" applyFont="1" applyFill="1" applyBorder="1"/>
    <xf numFmtId="0" fontId="13" fillId="4" borderId="0" xfId="0" applyFont="1" applyFill="1" applyBorder="1" applyAlignment="1">
      <alignment horizontal="center"/>
    </xf>
    <xf numFmtId="0" fontId="11" fillId="4" borderId="0" xfId="0" applyFont="1" applyFill="1" applyBorder="1" applyAlignment="1">
      <alignment horizontal="center"/>
    </xf>
    <xf numFmtId="0" fontId="13" fillId="4" borderId="5" xfId="0" applyFont="1" applyFill="1" applyBorder="1"/>
    <xf numFmtId="0" fontId="13" fillId="4" borderId="0" xfId="1" applyNumberFormat="1" applyFont="1" applyFill="1" applyBorder="1" applyAlignment="1">
      <alignment horizontal="center"/>
    </xf>
    <xf numFmtId="44" fontId="13" fillId="4" borderId="0" xfId="2" applyFont="1" applyFill="1" applyBorder="1" applyAlignment="1"/>
    <xf numFmtId="44" fontId="11" fillId="4" borderId="0" xfId="2" applyFont="1" applyFill="1" applyBorder="1" applyAlignment="1"/>
    <xf numFmtId="49" fontId="13" fillId="4" borderId="0" xfId="1" applyNumberFormat="1" applyFont="1" applyFill="1" applyBorder="1"/>
    <xf numFmtId="49" fontId="11" fillId="4" borderId="0" xfId="1" applyNumberFormat="1" applyFont="1" applyFill="1" applyBorder="1"/>
    <xf numFmtId="0" fontId="13" fillId="4" borderId="7" xfId="0" applyFont="1" applyFill="1" applyBorder="1"/>
    <xf numFmtId="39" fontId="13" fillId="4" borderId="8" xfId="1" applyNumberFormat="1" applyFont="1" applyFill="1" applyBorder="1" applyAlignment="1">
      <alignment horizontal="center"/>
    </xf>
    <xf numFmtId="49" fontId="13" fillId="4" borderId="8" xfId="0" applyNumberFormat="1" applyFont="1" applyFill="1" applyBorder="1"/>
    <xf numFmtId="49" fontId="11" fillId="4" borderId="8" xfId="0" applyNumberFormat="1" applyFont="1" applyFill="1" applyBorder="1"/>
    <xf numFmtId="0" fontId="11" fillId="4" borderId="8" xfId="0" applyFont="1" applyFill="1" applyBorder="1"/>
    <xf numFmtId="0" fontId="11" fillId="4" borderId="9" xfId="0" applyFont="1" applyFill="1" applyBorder="1"/>
    <xf numFmtId="0" fontId="0" fillId="4" borderId="3" xfId="0" applyFill="1" applyBorder="1"/>
    <xf numFmtId="0" fontId="0" fillId="4" borderId="4" xfId="0" applyFill="1" applyBorder="1"/>
    <xf numFmtId="0" fontId="14" fillId="4" borderId="5" xfId="0" applyFont="1" applyFill="1" applyBorder="1"/>
    <xf numFmtId="0" fontId="11" fillId="4" borderId="5" xfId="0" applyNumberFormat="1" applyFont="1" applyFill="1" applyBorder="1"/>
    <xf numFmtId="0" fontId="15" fillId="4" borderId="5" xfId="0" applyFont="1" applyFill="1" applyBorder="1"/>
    <xf numFmtId="0" fontId="13" fillId="4" borderId="7" xfId="0" applyFont="1" applyFill="1" applyBorder="1" applyAlignment="1">
      <alignment horizontal="left"/>
    </xf>
    <xf numFmtId="9" fontId="13" fillId="4" borderId="8" xfId="3" applyFont="1" applyFill="1" applyBorder="1" applyAlignment="1">
      <alignment horizontal="center"/>
    </xf>
    <xf numFmtId="9" fontId="13" fillId="4" borderId="3" xfId="3" applyFont="1" applyFill="1" applyBorder="1" applyAlignment="1">
      <alignment horizontal="center"/>
    </xf>
    <xf numFmtId="0" fontId="11" fillId="4" borderId="5" xfId="0" applyFont="1" applyFill="1" applyBorder="1" applyAlignment="1">
      <alignment horizontal="left"/>
    </xf>
    <xf numFmtId="0" fontId="19" fillId="4" borderId="5" xfId="0" applyFont="1" applyFill="1" applyBorder="1"/>
    <xf numFmtId="0" fontId="10" fillId="4" borderId="5" xfId="0" applyFont="1" applyFill="1" applyBorder="1"/>
    <xf numFmtId="0" fontId="21" fillId="4" borderId="7" xfId="0" applyFont="1" applyFill="1" applyBorder="1"/>
    <xf numFmtId="0" fontId="13" fillId="4" borderId="7" xfId="0" applyFont="1" applyFill="1" applyBorder="1" applyAlignment="1">
      <alignment horizontal="center"/>
    </xf>
    <xf numFmtId="0" fontId="13" fillId="4" borderId="8" xfId="1" applyNumberFormat="1" applyFont="1" applyFill="1" applyBorder="1" applyAlignment="1">
      <alignment horizontal="center"/>
    </xf>
    <xf numFmtId="165" fontId="18" fillId="4" borderId="0" xfId="3" applyNumberFormat="1" applyFont="1" applyFill="1" applyAlignment="1">
      <alignment horizontal="right"/>
    </xf>
    <xf numFmtId="0" fontId="18" fillId="4" borderId="0" xfId="0" applyFont="1" applyFill="1" applyAlignment="1">
      <alignment horizontal="right"/>
    </xf>
    <xf numFmtId="0" fontId="4" fillId="4" borderId="0" xfId="0" applyFont="1" applyFill="1"/>
    <xf numFmtId="44" fontId="0" fillId="4" borderId="0" xfId="2" applyFont="1" applyFill="1" applyAlignment="1">
      <alignment horizontal="center"/>
    </xf>
    <xf numFmtId="10" fontId="0" fillId="4" borderId="0" xfId="3" applyNumberFormat="1" applyFont="1" applyFill="1"/>
    <xf numFmtId="10" fontId="0" fillId="4" borderId="6" xfId="0" applyNumberFormat="1" applyFill="1" applyBorder="1"/>
    <xf numFmtId="10" fontId="0" fillId="4" borderId="0" xfId="3" applyNumberFormat="1" applyFont="1" applyFill="1" applyBorder="1"/>
    <xf numFmtId="165" fontId="0" fillId="4" borderId="0" xfId="3" applyNumberFormat="1" applyFont="1" applyFill="1" applyBorder="1"/>
    <xf numFmtId="165" fontId="0" fillId="4" borderId="6" xfId="3" applyNumberFormat="1" applyFont="1" applyFill="1" applyBorder="1"/>
    <xf numFmtId="2" fontId="0" fillId="5" borderId="11" xfId="0" applyNumberFormat="1" applyFill="1" applyBorder="1"/>
    <xf numFmtId="2" fontId="4" fillId="5" borderId="10" xfId="0" applyNumberFormat="1" applyFont="1" applyFill="1" applyBorder="1" applyAlignment="1">
      <alignment horizontal="right"/>
    </xf>
    <xf numFmtId="2" fontId="0" fillId="5" borderId="12" xfId="0" applyNumberFormat="1" applyFill="1" applyBorder="1"/>
    <xf numFmtId="10" fontId="0" fillId="4" borderId="0" xfId="0" applyNumberFormat="1" applyFill="1" applyBorder="1"/>
    <xf numFmtId="10" fontId="4" fillId="4" borderId="5" xfId="3" applyNumberFormat="1" applyFont="1" applyFill="1" applyBorder="1" applyAlignment="1">
      <alignment horizontal="right"/>
    </xf>
    <xf numFmtId="10" fontId="0" fillId="4" borderId="6" xfId="3" applyNumberFormat="1" applyFont="1" applyFill="1" applyBorder="1"/>
    <xf numFmtId="43" fontId="4" fillId="4" borderId="5" xfId="1" applyFont="1" applyFill="1" applyBorder="1" applyAlignment="1">
      <alignment horizontal="right"/>
    </xf>
    <xf numFmtId="43" fontId="0" fillId="4" borderId="0" xfId="1" applyFont="1" applyFill="1" applyBorder="1"/>
    <xf numFmtId="43" fontId="0" fillId="4" borderId="6" xfId="1" applyFont="1" applyFill="1" applyBorder="1"/>
    <xf numFmtId="43" fontId="3" fillId="3" borderId="8" xfId="1" applyFont="1" applyFill="1" applyBorder="1"/>
    <xf numFmtId="43" fontId="0" fillId="4" borderId="8" xfId="1" applyFont="1" applyFill="1" applyBorder="1"/>
    <xf numFmtId="43" fontId="0" fillId="4" borderId="9" xfId="1" applyFont="1" applyFill="1" applyBorder="1"/>
    <xf numFmtId="0" fontId="0" fillId="4" borderId="0" xfId="0" applyFill="1" applyAlignment="1">
      <alignment horizontal="left" vertical="top" wrapText="1"/>
    </xf>
    <xf numFmtId="0" fontId="0" fillId="4" borderId="10" xfId="0" applyFill="1" applyBorder="1" applyAlignment="1">
      <alignment horizontal="left" wrapText="1"/>
    </xf>
    <xf numFmtId="0" fontId="0" fillId="4" borderId="11" xfId="0" applyFill="1" applyBorder="1" applyAlignment="1">
      <alignment horizontal="left" wrapText="1"/>
    </xf>
    <xf numFmtId="0" fontId="0" fillId="4" borderId="12" xfId="0" applyFill="1" applyBorder="1" applyAlignment="1">
      <alignment horizontal="left" wrapText="1"/>
    </xf>
    <xf numFmtId="0" fontId="5" fillId="4" borderId="0" xfId="0" applyFont="1" applyFill="1" applyAlignment="1">
      <alignment horizontal="left" vertical="top" wrapText="1"/>
    </xf>
    <xf numFmtId="0" fontId="5" fillId="6" borderId="13" xfId="0" applyFont="1" applyFill="1" applyBorder="1" applyAlignment="1">
      <alignment horizontal="center" vertical="top" wrapText="1"/>
    </xf>
    <xf numFmtId="0" fontId="5" fillId="6" borderId="14" xfId="0" applyFont="1" applyFill="1" applyBorder="1" applyAlignment="1">
      <alignment horizontal="center" vertical="top" wrapText="1"/>
    </xf>
    <xf numFmtId="0" fontId="6" fillId="4" borderId="0" xfId="0" applyFont="1" applyFill="1" applyAlignment="1">
      <alignment horizontal="left"/>
    </xf>
    <xf numFmtId="0" fontId="9" fillId="4" borderId="0" xfId="0" applyFont="1" applyFill="1" applyAlignment="1">
      <alignment horizontal="center" wrapText="1"/>
    </xf>
    <xf numFmtId="10" fontId="0" fillId="4" borderId="0" xfId="0" applyNumberFormat="1" applyFill="1"/>
    <xf numFmtId="43" fontId="0" fillId="4" borderId="0" xfId="0" applyNumberFormat="1" applyFill="1"/>
    <xf numFmtId="44" fontId="0" fillId="4" borderId="0" xfId="0" applyNumberFormat="1" applyFill="1"/>
    <xf numFmtId="2" fontId="0" fillId="4" borderId="0" xfId="0" applyNumberFormat="1" applyFill="1"/>
    <xf numFmtId="0" fontId="0" fillId="4" borderId="0" xfId="0" quotePrefix="1" applyFill="1"/>
  </cellXfs>
  <cellStyles count="5">
    <cellStyle name="Bad" xfId="4" builtinId="27"/>
    <cellStyle name="Comma" xfId="1" builtinId="3"/>
    <cellStyle name="Currency" xfId="2" builtinId="4"/>
    <cellStyle name="Normal" xfId="0" builtinId="0"/>
    <cellStyle name="Percent" xfId="3"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7</xdr:col>
      <xdr:colOff>25400</xdr:colOff>
      <xdr:row>17</xdr:row>
      <xdr:rowOff>82550</xdr:rowOff>
    </xdr:from>
    <xdr:to>
      <xdr:col>7</xdr:col>
      <xdr:colOff>419100</xdr:colOff>
      <xdr:row>17</xdr:row>
      <xdr:rowOff>95250</xdr:rowOff>
    </xdr:to>
    <xdr:cxnSp macro="">
      <xdr:nvCxnSpPr>
        <xdr:cNvPr id="18" name="Straight Arrow Connector 17">
          <a:extLst>
            <a:ext uri="{FF2B5EF4-FFF2-40B4-BE49-F238E27FC236}">
              <a16:creationId xmlns:a16="http://schemas.microsoft.com/office/drawing/2014/main" id="{AD7020FA-C6E8-4429-A988-DCD39DD3ED4F}"/>
            </a:ext>
          </a:extLst>
        </xdr:cNvPr>
        <xdr:cNvCxnSpPr/>
      </xdr:nvCxnSpPr>
      <xdr:spPr>
        <a:xfrm flipH="1" flipV="1">
          <a:off x="7635875" y="4578350"/>
          <a:ext cx="393700" cy="12700"/>
        </a:xfrm>
        <a:prstGeom prst="straightConnector1">
          <a:avLst/>
        </a:prstGeom>
        <a:ln w="38100">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406400</xdr:colOff>
      <xdr:row>15</xdr:row>
      <xdr:rowOff>152399</xdr:rowOff>
    </xdr:from>
    <xdr:to>
      <xdr:col>9</xdr:col>
      <xdr:colOff>819150</xdr:colOff>
      <xdr:row>19</xdr:row>
      <xdr:rowOff>28575</xdr:rowOff>
    </xdr:to>
    <xdr:sp macro="" textlink="">
      <xdr:nvSpPr>
        <xdr:cNvPr id="20" name="TextBox 19">
          <a:extLst>
            <a:ext uri="{FF2B5EF4-FFF2-40B4-BE49-F238E27FC236}">
              <a16:creationId xmlns:a16="http://schemas.microsoft.com/office/drawing/2014/main" id="{FAAC89F5-8610-4D48-8082-2A8D23823DD2}"/>
            </a:ext>
          </a:extLst>
        </xdr:cNvPr>
        <xdr:cNvSpPr txBox="1"/>
      </xdr:nvSpPr>
      <xdr:spPr>
        <a:xfrm>
          <a:off x="8912225" y="3914774"/>
          <a:ext cx="1460500" cy="619126"/>
        </a:xfrm>
        <a:prstGeom prst="rect">
          <a:avLst/>
        </a:prstGeom>
        <a:solidFill>
          <a:schemeClr val="bg2"/>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lang="en-US" sz="1100"/>
            <a:t>These are the true bond prices after the interest rate changes.</a:t>
          </a:r>
        </a:p>
      </xdr:txBody>
    </xdr:sp>
    <xdr:clientData/>
  </xdr:twoCellAnchor>
  <xdr:oneCellAnchor>
    <xdr:from>
      <xdr:col>1</xdr:col>
      <xdr:colOff>107949</xdr:colOff>
      <xdr:row>28</xdr:row>
      <xdr:rowOff>155574</xdr:rowOff>
    </xdr:from>
    <xdr:ext cx="2562225" cy="1197123"/>
    <mc:AlternateContent xmlns:mc="http://schemas.openxmlformats.org/markup-compatibility/2006" xmlns:a14="http://schemas.microsoft.com/office/drawing/2010/main">
      <mc:Choice Requires="a14">
        <xdr:sp macro="" textlink="">
          <xdr:nvSpPr>
            <xdr:cNvPr id="21" name="TextBox 20">
              <a:extLst>
                <a:ext uri="{FF2B5EF4-FFF2-40B4-BE49-F238E27FC236}">
                  <a16:creationId xmlns:a16="http://schemas.microsoft.com/office/drawing/2014/main" id="{A74FC0BD-88C4-4151-9CF9-74C4E0423CB9}"/>
                </a:ext>
              </a:extLst>
            </xdr:cNvPr>
            <xdr:cNvSpPr txBox="1"/>
          </xdr:nvSpPr>
          <xdr:spPr>
            <a:xfrm>
              <a:off x="1927224" y="6299199"/>
              <a:ext cx="2562225" cy="1197123"/>
            </a:xfrm>
            <a:prstGeom prst="rect">
              <a:avLst/>
            </a:prstGeom>
            <a:solidFill>
              <a:schemeClr val="bg2"/>
            </a:solidFill>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a:t>In</a:t>
              </a:r>
              <a:r>
                <a:rPr lang="en-US" sz="1100" baseline="0"/>
                <a:t> this cell, you'll enter the formula that you get when you r</a:t>
              </a:r>
              <a:r>
                <a:rPr lang="en-US" sz="1100"/>
                <a:t>earrange</a:t>
              </a:r>
              <a:r>
                <a:rPr lang="en-US" sz="1100" baseline="0"/>
                <a:t> the equation  </a:t>
              </a:r>
              <a14:m>
                <m:oMath xmlns:m="http://schemas.openxmlformats.org/officeDocument/2006/math">
                  <m:f>
                    <m:fPr>
                      <m:ctrlPr>
                        <a:rPr lang="en-US" sz="1100" i="1" baseline="0">
                          <a:latin typeface="Cambria Math" panose="02040503050406030204" pitchFamily="18" charset="0"/>
                        </a:rPr>
                      </m:ctrlPr>
                    </m:fPr>
                    <m:num>
                      <m:r>
                        <a:rPr lang="en-US" sz="1100" i="1" baseline="0">
                          <a:latin typeface="Cambria Math" panose="02040503050406030204" pitchFamily="18" charset="0"/>
                          <a:ea typeface="Cambria Math" panose="02040503050406030204" pitchFamily="18" charset="0"/>
                        </a:rPr>
                        <m:t>∆</m:t>
                      </m:r>
                      <m:r>
                        <a:rPr lang="en-US" sz="1100" b="0" i="1" baseline="0">
                          <a:latin typeface="Cambria Math" panose="02040503050406030204" pitchFamily="18" charset="0"/>
                          <a:ea typeface="Cambria Math" panose="02040503050406030204" pitchFamily="18" charset="0"/>
                        </a:rPr>
                        <m:t>𝑃</m:t>
                      </m:r>
                    </m:num>
                    <m:den>
                      <m:r>
                        <a:rPr lang="en-US" sz="1100" b="0" i="1" baseline="0">
                          <a:latin typeface="Cambria Math" panose="02040503050406030204" pitchFamily="18" charset="0"/>
                        </a:rPr>
                        <m:t>𝑃</m:t>
                      </m:r>
                    </m:den>
                  </m:f>
                  <m:r>
                    <a:rPr lang="en-US" sz="1100" b="0" i="1" baseline="0">
                      <a:latin typeface="Cambria Math" panose="02040503050406030204" pitchFamily="18" charset="0"/>
                    </a:rPr>
                    <m:t>=−</m:t>
                  </m:r>
                  <m:r>
                    <a:rPr lang="en-US" sz="1100" b="0" i="1" baseline="0">
                      <a:latin typeface="Cambria Math" panose="02040503050406030204" pitchFamily="18" charset="0"/>
                    </a:rPr>
                    <m:t>𝑀𝐷</m:t>
                  </m:r>
                  <m:r>
                    <a:rPr lang="en-US" sz="1100" b="0" i="1" baseline="0">
                      <a:latin typeface="Cambria Math" panose="02040503050406030204" pitchFamily="18" charset="0"/>
                      <a:ea typeface="Cambria Math" panose="02040503050406030204" pitchFamily="18" charset="0"/>
                    </a:rPr>
                    <m:t>×∆</m:t>
                  </m:r>
                  <m:sSub>
                    <m:sSubPr>
                      <m:ctrlPr>
                        <a:rPr lang="en-US" sz="1100" b="0" i="1" baseline="0">
                          <a:latin typeface="Cambria Math" panose="02040503050406030204" pitchFamily="18" charset="0"/>
                          <a:ea typeface="Cambria Math" panose="02040503050406030204" pitchFamily="18" charset="0"/>
                        </a:rPr>
                      </m:ctrlPr>
                    </m:sSubPr>
                    <m:e>
                      <m:r>
                        <a:rPr lang="en-US" sz="1100" b="0" i="1" baseline="0">
                          <a:latin typeface="Cambria Math" panose="02040503050406030204" pitchFamily="18" charset="0"/>
                          <a:ea typeface="Cambria Math" panose="02040503050406030204" pitchFamily="18" charset="0"/>
                        </a:rPr>
                        <m:t>𝑟</m:t>
                      </m:r>
                    </m:e>
                    <m:sub>
                      <m:r>
                        <a:rPr lang="en-US" sz="1100" b="0" i="1" baseline="0">
                          <a:latin typeface="Cambria Math" panose="02040503050406030204" pitchFamily="18" charset="0"/>
                          <a:ea typeface="Cambria Math" panose="02040503050406030204" pitchFamily="18" charset="0"/>
                        </a:rPr>
                        <m:t>𝑏</m:t>
                      </m:r>
                    </m:sub>
                  </m:sSub>
                </m:oMath>
              </a14:m>
              <a:r>
                <a:rPr lang="en-US" sz="1100"/>
                <a:t> to solve for </a:t>
              </a:r>
              <a:r>
                <a:rPr lang="el-GR" sz="1100"/>
                <a:t>Δ</a:t>
              </a:r>
              <a:r>
                <a:rPr lang="en-US" sz="1100"/>
                <a:t>P, which is the notation</a:t>
              </a:r>
              <a:r>
                <a:rPr lang="en-US" sz="1100" baseline="0"/>
                <a:t> for the change in price. If more information is need, this equation is on page 84 in the textbook.</a:t>
              </a:r>
              <a:endParaRPr lang="en-US" sz="1100"/>
            </a:p>
          </xdr:txBody>
        </xdr:sp>
      </mc:Choice>
      <mc:Fallback xmlns="">
        <xdr:sp macro="" textlink="">
          <xdr:nvSpPr>
            <xdr:cNvPr id="21" name="TextBox 20">
              <a:extLst>
                <a:ext uri="{FF2B5EF4-FFF2-40B4-BE49-F238E27FC236}">
                  <a16:creationId xmlns:a16="http://schemas.microsoft.com/office/drawing/2014/main" id="{A74FC0BD-88C4-4151-9CF9-74C4E0423CB9}"/>
                </a:ext>
              </a:extLst>
            </xdr:cNvPr>
            <xdr:cNvSpPr txBox="1"/>
          </xdr:nvSpPr>
          <xdr:spPr>
            <a:xfrm>
              <a:off x="1927224" y="6299199"/>
              <a:ext cx="2562225" cy="1197123"/>
            </a:xfrm>
            <a:prstGeom prst="rect">
              <a:avLst/>
            </a:prstGeom>
            <a:solidFill>
              <a:schemeClr val="bg2"/>
            </a:solidFill>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a:t>In</a:t>
              </a:r>
              <a:r>
                <a:rPr lang="en-US" sz="1100" baseline="0"/>
                <a:t> this cell, you'll enter the formula that you get when you r</a:t>
              </a:r>
              <a:r>
                <a:rPr lang="en-US" sz="1100"/>
                <a:t>earrange</a:t>
              </a:r>
              <a:r>
                <a:rPr lang="en-US" sz="1100" baseline="0"/>
                <a:t> the equation  </a:t>
              </a:r>
              <a:r>
                <a:rPr lang="en-US" sz="1100" i="0" baseline="0">
                  <a:latin typeface="Cambria Math" panose="02040503050406030204" pitchFamily="18" charset="0"/>
                  <a:ea typeface="Cambria Math" panose="02040503050406030204" pitchFamily="18" charset="0"/>
                </a:rPr>
                <a:t>∆</a:t>
              </a:r>
              <a:r>
                <a:rPr lang="en-US" sz="1100" b="0" i="0" baseline="0">
                  <a:latin typeface="Cambria Math" panose="02040503050406030204" pitchFamily="18" charset="0"/>
                  <a:ea typeface="Cambria Math" panose="02040503050406030204" pitchFamily="18" charset="0"/>
                </a:rPr>
                <a:t>𝑃/</a:t>
              </a:r>
              <a:r>
                <a:rPr lang="en-US" sz="1100" b="0" i="0" baseline="0">
                  <a:latin typeface="Cambria Math" panose="02040503050406030204" pitchFamily="18" charset="0"/>
                </a:rPr>
                <a:t>𝑃=−𝑀𝐷</a:t>
              </a:r>
              <a:r>
                <a:rPr lang="en-US" sz="1100" b="0" i="0" baseline="0">
                  <a:latin typeface="Cambria Math" panose="02040503050406030204" pitchFamily="18" charset="0"/>
                  <a:ea typeface="Cambria Math" panose="02040503050406030204" pitchFamily="18" charset="0"/>
                </a:rPr>
                <a:t>×∆𝑟_𝑏</a:t>
              </a:r>
              <a:r>
                <a:rPr lang="en-US" sz="1100"/>
                <a:t> to solve for </a:t>
              </a:r>
              <a:r>
                <a:rPr lang="el-GR" sz="1100"/>
                <a:t>Δ</a:t>
              </a:r>
              <a:r>
                <a:rPr lang="en-US" sz="1100"/>
                <a:t>P, which is the notation</a:t>
              </a:r>
              <a:r>
                <a:rPr lang="en-US" sz="1100" baseline="0"/>
                <a:t> for the change in price. If more information is need, this equation is on page 84 in the textbook.</a:t>
              </a:r>
              <a:endParaRPr lang="en-US" sz="1100"/>
            </a:p>
          </xdr:txBody>
        </xdr:sp>
      </mc:Fallback>
    </mc:AlternateContent>
    <xdr:clientData/>
  </xdr:oneCellAnchor>
  <xdr:twoCellAnchor>
    <xdr:from>
      <xdr:col>2</xdr:col>
      <xdr:colOff>1123950</xdr:colOff>
      <xdr:row>26</xdr:row>
      <xdr:rowOff>104775</xdr:rowOff>
    </xdr:from>
    <xdr:to>
      <xdr:col>3</xdr:col>
      <xdr:colOff>247650</xdr:colOff>
      <xdr:row>28</xdr:row>
      <xdr:rowOff>161925</xdr:rowOff>
    </xdr:to>
    <xdr:cxnSp macro="">
      <xdr:nvCxnSpPr>
        <xdr:cNvPr id="23" name="Straight Arrow Connector 22">
          <a:extLst>
            <a:ext uri="{FF2B5EF4-FFF2-40B4-BE49-F238E27FC236}">
              <a16:creationId xmlns:a16="http://schemas.microsoft.com/office/drawing/2014/main" id="{5F3B8C17-0453-4D00-BEED-5FB140EAA2A1}"/>
            </a:ext>
          </a:extLst>
        </xdr:cNvPr>
        <xdr:cNvCxnSpPr/>
      </xdr:nvCxnSpPr>
      <xdr:spPr>
        <a:xfrm flipV="1">
          <a:off x="3581400" y="6800850"/>
          <a:ext cx="390525" cy="42862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xdr:col>
      <xdr:colOff>590551</xdr:colOff>
      <xdr:row>29</xdr:row>
      <xdr:rowOff>98423</xdr:rowOff>
    </xdr:from>
    <xdr:ext cx="2638424" cy="953466"/>
    <xdr:sp macro="" textlink="">
      <xdr:nvSpPr>
        <xdr:cNvPr id="24" name="TextBox 23">
          <a:extLst>
            <a:ext uri="{FF2B5EF4-FFF2-40B4-BE49-F238E27FC236}">
              <a16:creationId xmlns:a16="http://schemas.microsoft.com/office/drawing/2014/main" id="{74A9353C-6AE6-4754-B2C0-152F38E0E9B0}"/>
            </a:ext>
          </a:extLst>
        </xdr:cNvPr>
        <xdr:cNvSpPr txBox="1"/>
      </xdr:nvSpPr>
      <xdr:spPr>
        <a:xfrm>
          <a:off x="4314826" y="7346948"/>
          <a:ext cx="2638424" cy="953466"/>
        </a:xfrm>
        <a:prstGeom prst="rect">
          <a:avLst/>
        </a:prstGeom>
        <a:solidFill>
          <a:schemeClr val="bg2"/>
        </a:solidFill>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spAutoFit/>
        </a:bodyPr>
        <a:lstStyle/>
        <a:p>
          <a:r>
            <a:rPr lang="en-US" sz="1100"/>
            <a:t>In this cell, you'll take the difference between the true bond price calculated</a:t>
          </a:r>
          <a:r>
            <a:rPr lang="en-US" sz="1100" baseline="0"/>
            <a:t> in part 1 for each scenario and subtract it from the predict bond price estimated in part 2 for each scenario. </a:t>
          </a:r>
          <a:endParaRPr lang="en-US" sz="1100"/>
        </a:p>
      </xdr:txBody>
    </xdr:sp>
    <xdr:clientData/>
  </xdr:oneCellAnchor>
  <xdr:twoCellAnchor>
    <xdr:from>
      <xdr:col>3</xdr:col>
      <xdr:colOff>1285875</xdr:colOff>
      <xdr:row>9</xdr:row>
      <xdr:rowOff>114300</xdr:rowOff>
    </xdr:from>
    <xdr:to>
      <xdr:col>8</xdr:col>
      <xdr:colOff>161925</xdr:colOff>
      <xdr:row>25</xdr:row>
      <xdr:rowOff>0</xdr:rowOff>
    </xdr:to>
    <xdr:cxnSp macro="">
      <xdr:nvCxnSpPr>
        <xdr:cNvPr id="3" name="Straight Arrow Connector 2">
          <a:extLst>
            <a:ext uri="{FF2B5EF4-FFF2-40B4-BE49-F238E27FC236}">
              <a16:creationId xmlns:a16="http://schemas.microsoft.com/office/drawing/2014/main" id="{A1E77F51-9BF5-4A2A-B431-D41EDE127965}"/>
            </a:ext>
          </a:extLst>
        </xdr:cNvPr>
        <xdr:cNvCxnSpPr/>
      </xdr:nvCxnSpPr>
      <xdr:spPr>
        <a:xfrm flipH="1">
          <a:off x="5905500" y="2762250"/>
          <a:ext cx="3228975" cy="2847975"/>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0</xdr:colOff>
      <xdr:row>28</xdr:row>
      <xdr:rowOff>0</xdr:rowOff>
    </xdr:from>
    <xdr:to>
      <xdr:col>4</xdr:col>
      <xdr:colOff>596900</xdr:colOff>
      <xdr:row>29</xdr:row>
      <xdr:rowOff>104777</xdr:rowOff>
    </xdr:to>
    <xdr:cxnSp macro="">
      <xdr:nvCxnSpPr>
        <xdr:cNvPr id="11" name="Straight Arrow Connector 10">
          <a:extLst>
            <a:ext uri="{FF2B5EF4-FFF2-40B4-BE49-F238E27FC236}">
              <a16:creationId xmlns:a16="http://schemas.microsoft.com/office/drawing/2014/main" id="{92B07E11-0918-47A4-B803-656060A539E2}"/>
            </a:ext>
          </a:extLst>
        </xdr:cNvPr>
        <xdr:cNvCxnSpPr/>
      </xdr:nvCxnSpPr>
      <xdr:spPr>
        <a:xfrm flipH="1" flipV="1">
          <a:off x="6179820" y="6179820"/>
          <a:ext cx="596900" cy="287657"/>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ED20F3-F1FC-411B-9003-BC07F17BE713}">
  <dimension ref="A1:L28"/>
  <sheetViews>
    <sheetView workbookViewId="0">
      <selection activeCell="F14" sqref="F14"/>
    </sheetView>
  </sheetViews>
  <sheetFormatPr defaultColWidth="8.6640625" defaultRowHeight="14.4" x14ac:dyDescent="0.3"/>
  <cols>
    <col min="1" max="1" width="8.6640625" style="1"/>
    <col min="2" max="2" width="13.88671875" style="1" customWidth="1"/>
    <col min="3" max="3" width="22.44140625" style="1" bestFit="1" customWidth="1"/>
    <col min="4" max="4" width="23.5546875" style="1" bestFit="1" customWidth="1"/>
    <col min="5" max="5" width="15.44140625" style="1" bestFit="1" customWidth="1"/>
    <col min="6" max="6" width="27.44140625" style="1" customWidth="1"/>
    <col min="7" max="16384" width="8.6640625" style="1"/>
  </cols>
  <sheetData>
    <row r="1" spans="2:12" ht="22.8" x14ac:dyDescent="0.4">
      <c r="B1" s="9" t="s">
        <v>44</v>
      </c>
    </row>
    <row r="2" spans="2:12" x14ac:dyDescent="0.3">
      <c r="B2" s="1" t="s">
        <v>45</v>
      </c>
    </row>
    <row r="4" spans="2:12" x14ac:dyDescent="0.3">
      <c r="B4" s="15" t="s">
        <v>46</v>
      </c>
    </row>
    <row r="5" spans="2:12" x14ac:dyDescent="0.3">
      <c r="B5" s="118" t="s">
        <v>47</v>
      </c>
      <c r="C5" s="118"/>
      <c r="D5" s="118"/>
      <c r="E5" s="118"/>
      <c r="F5" s="118"/>
      <c r="G5" s="118"/>
      <c r="H5" s="118"/>
      <c r="I5" s="118"/>
      <c r="J5" s="118"/>
      <c r="K5" s="118"/>
      <c r="L5" s="118"/>
    </row>
    <row r="6" spans="2:12" x14ac:dyDescent="0.3">
      <c r="C6" s="1" t="s">
        <v>48</v>
      </c>
    </row>
    <row r="7" spans="2:12" x14ac:dyDescent="0.3">
      <c r="C7" s="1" t="s">
        <v>49</v>
      </c>
    </row>
    <row r="8" spans="2:12" x14ac:dyDescent="0.3">
      <c r="C8" s="1" t="s">
        <v>62</v>
      </c>
    </row>
    <row r="9" spans="2:12" x14ac:dyDescent="0.3">
      <c r="C9" s="1" t="s">
        <v>50</v>
      </c>
    </row>
    <row r="11" spans="2:12" x14ac:dyDescent="0.3">
      <c r="B11" s="10" t="s">
        <v>52</v>
      </c>
      <c r="C11" s="10" t="s">
        <v>53</v>
      </c>
      <c r="D11" s="10" t="s">
        <v>54</v>
      </c>
      <c r="E11" s="10" t="s">
        <v>58</v>
      </c>
      <c r="F11" s="10" t="s">
        <v>60</v>
      </c>
      <c r="G11" s="10"/>
    </row>
    <row r="12" spans="2:12" ht="15" thickBot="1" x14ac:dyDescent="0.35">
      <c r="B12" s="11" t="s">
        <v>55</v>
      </c>
      <c r="C12" s="11" t="s">
        <v>57</v>
      </c>
      <c r="D12" s="11" t="s">
        <v>56</v>
      </c>
      <c r="E12" s="11" t="s">
        <v>59</v>
      </c>
      <c r="F12" s="11" t="s">
        <v>61</v>
      </c>
      <c r="G12" s="14"/>
    </row>
    <row r="13" spans="2:12" ht="15" thickTop="1" x14ac:dyDescent="0.3">
      <c r="B13" s="12">
        <v>1000</v>
      </c>
      <c r="C13" s="10">
        <f>12*2</f>
        <v>24</v>
      </c>
      <c r="D13" s="10">
        <f>B13*0.08/2</f>
        <v>40</v>
      </c>
      <c r="E13" s="13">
        <v>0.05</v>
      </c>
      <c r="F13" s="100">
        <f>-PV(E13/2,C13,D13,B13)</f>
        <v>1268.2747874886929</v>
      </c>
      <c r="G13" s="10"/>
    </row>
    <row r="14" spans="2:12" x14ac:dyDescent="0.3">
      <c r="B14" s="12">
        <v>1000</v>
      </c>
      <c r="C14" s="10">
        <f>12*2</f>
        <v>24</v>
      </c>
      <c r="D14" s="10">
        <f>B13*0.08/2</f>
        <v>40</v>
      </c>
      <c r="E14" s="13">
        <v>0.06</v>
      </c>
      <c r="F14" s="100">
        <f t="shared" ref="F14:F16" si="0">-PV(E14/2,C14,D14,B14)</f>
        <v>1169.3554212201636</v>
      </c>
      <c r="G14" s="10"/>
    </row>
    <row r="15" spans="2:12" x14ac:dyDescent="0.3">
      <c r="B15" s="12">
        <v>1000</v>
      </c>
      <c r="C15" s="10">
        <f>12*2</f>
        <v>24</v>
      </c>
      <c r="D15" s="10">
        <f t="shared" ref="D15:D16" si="1">B14*0.08/2</f>
        <v>40</v>
      </c>
      <c r="E15" s="13">
        <v>0.08</v>
      </c>
      <c r="F15" s="100">
        <f t="shared" si="0"/>
        <v>999.99999999999989</v>
      </c>
      <c r="G15" s="10"/>
    </row>
    <row r="16" spans="2:12" x14ac:dyDescent="0.3">
      <c r="B16" s="12">
        <v>1000</v>
      </c>
      <c r="C16" s="10">
        <f>12*2</f>
        <v>24</v>
      </c>
      <c r="D16" s="10">
        <f t="shared" si="1"/>
        <v>40</v>
      </c>
      <c r="E16" s="13">
        <v>0.1</v>
      </c>
      <c r="F16" s="100">
        <f t="shared" si="0"/>
        <v>862.01358205653003</v>
      </c>
      <c r="G16" s="10"/>
    </row>
    <row r="19" spans="1:6" x14ac:dyDescent="0.3">
      <c r="B19" s="15" t="s">
        <v>63</v>
      </c>
    </row>
    <row r="20" spans="1:6" x14ac:dyDescent="0.3">
      <c r="B20" s="1" t="s">
        <v>64</v>
      </c>
    </row>
    <row r="21" spans="1:6" x14ac:dyDescent="0.3">
      <c r="B21" s="1" t="s">
        <v>65</v>
      </c>
    </row>
    <row r="23" spans="1:6" x14ac:dyDescent="0.3">
      <c r="B23" s="14" t="s">
        <v>66</v>
      </c>
      <c r="C23" s="14" t="s">
        <v>67</v>
      </c>
      <c r="D23" s="14" t="s">
        <v>68</v>
      </c>
      <c r="E23" s="14" t="s">
        <v>51</v>
      </c>
      <c r="F23" s="14" t="s">
        <v>69</v>
      </c>
    </row>
    <row r="24" spans="1:6" ht="15" thickBot="1" x14ac:dyDescent="0.35">
      <c r="B24" s="11" t="s">
        <v>61</v>
      </c>
      <c r="C24" s="11" t="s">
        <v>57</v>
      </c>
      <c r="D24" s="11" t="s">
        <v>56</v>
      </c>
      <c r="E24" s="11" t="s">
        <v>55</v>
      </c>
      <c r="F24" s="11" t="s">
        <v>59</v>
      </c>
    </row>
    <row r="25" spans="1:6" ht="15" thickTop="1" x14ac:dyDescent="0.3">
      <c r="A25" s="1" t="s">
        <v>127</v>
      </c>
      <c r="B25" s="1">
        <v>945.5</v>
      </c>
      <c r="C25" s="1">
        <f>10*2</f>
        <v>20</v>
      </c>
      <c r="D25" s="1">
        <f>1000*0.09/2</f>
        <v>45</v>
      </c>
      <c r="E25" s="1">
        <v>1000</v>
      </c>
      <c r="F25" s="101">
        <f>RATE(C25,D25,-B25,E25)*2</f>
        <v>9.8698236841992137E-2</v>
      </c>
    </row>
    <row r="26" spans="1:6" x14ac:dyDescent="0.3">
      <c r="A26" s="1" t="s">
        <v>128</v>
      </c>
      <c r="B26" s="1">
        <v>987.5</v>
      </c>
      <c r="C26" s="1">
        <f>10*2</f>
        <v>20</v>
      </c>
      <c r="D26" s="1">
        <f>1000*0.09/2</f>
        <v>45</v>
      </c>
      <c r="E26" s="1">
        <v>1000</v>
      </c>
      <c r="F26" s="101">
        <f t="shared" ref="F26:F28" si="2">RATE(C26,D26,-B26,E26)*2</f>
        <v>9.1938075274251296E-2</v>
      </c>
    </row>
    <row r="27" spans="1:6" x14ac:dyDescent="0.3">
      <c r="A27" s="1" t="s">
        <v>129</v>
      </c>
      <c r="B27" s="1">
        <v>1090</v>
      </c>
      <c r="C27" s="1">
        <f t="shared" ref="C27:C28" si="3">10*2</f>
        <v>20</v>
      </c>
      <c r="D27" s="1">
        <f t="shared" ref="D27:D28" si="4">1000*0.09/2</f>
        <v>45</v>
      </c>
      <c r="E27" s="1">
        <v>1000</v>
      </c>
      <c r="F27" s="101">
        <f t="shared" si="2"/>
        <v>7.6934426700214109E-2</v>
      </c>
    </row>
    <row r="28" spans="1:6" x14ac:dyDescent="0.3">
      <c r="A28" s="1" t="s">
        <v>130</v>
      </c>
      <c r="B28" s="1">
        <v>1225.875</v>
      </c>
      <c r="C28" s="1">
        <f t="shared" si="3"/>
        <v>20</v>
      </c>
      <c r="D28" s="1">
        <f t="shared" si="4"/>
        <v>45</v>
      </c>
      <c r="E28" s="1">
        <v>1000</v>
      </c>
      <c r="F28" s="101">
        <f t="shared" si="2"/>
        <v>5.9680179080225007E-2</v>
      </c>
    </row>
  </sheetData>
  <mergeCells count="1">
    <mergeCell ref="B5:L5"/>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8E4B5-C8BD-4FB9-9747-B0C980C753D8}">
  <dimension ref="A1:M45"/>
  <sheetViews>
    <sheetView topLeftCell="A34" workbookViewId="0">
      <selection activeCell="A54" sqref="A54"/>
    </sheetView>
  </sheetViews>
  <sheetFormatPr defaultColWidth="8.6640625" defaultRowHeight="14.4" x14ac:dyDescent="0.3"/>
  <cols>
    <col min="1" max="1" width="22.88671875" style="1" customWidth="1"/>
    <col min="2" max="2" width="24" style="1" customWidth="1"/>
    <col min="3" max="3" width="22.88671875" style="1" customWidth="1"/>
    <col min="4" max="4" width="20.33203125" style="1" customWidth="1"/>
    <col min="5" max="5" width="12.44140625" style="1" customWidth="1"/>
    <col min="6" max="6" width="13" style="1" customWidth="1"/>
    <col min="7" max="7" width="11.109375" style="1" customWidth="1"/>
    <col min="8" max="8" width="6.5546875" style="1" customWidth="1"/>
    <col min="9" max="9" width="8.44140625" style="1" customWidth="1"/>
    <col min="10" max="10" width="15.88671875" style="1" customWidth="1"/>
    <col min="11" max="11" width="16.44140625" style="1" customWidth="1"/>
    <col min="12" max="16384" width="8.6640625" style="1"/>
  </cols>
  <sheetData>
    <row r="1" spans="1:12" x14ac:dyDescent="0.3">
      <c r="A1" s="1" t="s">
        <v>82</v>
      </c>
    </row>
    <row r="3" spans="1:12" ht="37.5" customHeight="1" x14ac:dyDescent="0.3">
      <c r="A3" s="118" t="s">
        <v>83</v>
      </c>
      <c r="B3" s="118"/>
      <c r="C3" s="118"/>
      <c r="D3" s="118"/>
      <c r="E3" s="118"/>
      <c r="F3" s="118"/>
      <c r="G3" s="118"/>
      <c r="H3" s="118"/>
      <c r="I3" s="118"/>
      <c r="J3" s="118"/>
      <c r="K3" s="118"/>
      <c r="L3" s="118"/>
    </row>
    <row r="4" spans="1:12" ht="36.6" customHeight="1" x14ac:dyDescent="0.3">
      <c r="A4" s="118" t="s">
        <v>84</v>
      </c>
      <c r="B4" s="118"/>
      <c r="C4" s="118"/>
      <c r="D4" s="118"/>
      <c r="E4" s="118"/>
      <c r="F4" s="118"/>
      <c r="G4" s="118"/>
      <c r="H4" s="118"/>
      <c r="I4" s="118"/>
      <c r="J4" s="118"/>
      <c r="K4" s="118"/>
      <c r="L4" s="118"/>
    </row>
    <row r="5" spans="1:12" ht="22.5" customHeight="1" x14ac:dyDescent="0.3">
      <c r="A5" s="118" t="s">
        <v>85</v>
      </c>
      <c r="B5" s="118"/>
      <c r="C5" s="118"/>
      <c r="D5" s="118"/>
      <c r="E5" s="118"/>
      <c r="F5" s="118"/>
      <c r="G5" s="118"/>
      <c r="H5" s="118"/>
      <c r="I5" s="118"/>
      <c r="J5" s="118"/>
      <c r="K5" s="118"/>
      <c r="L5" s="118"/>
    </row>
    <row r="6" spans="1:12" ht="39" customHeight="1" x14ac:dyDescent="0.3">
      <c r="A6" s="118" t="s">
        <v>100</v>
      </c>
      <c r="B6" s="118"/>
      <c r="C6" s="118"/>
      <c r="D6" s="118"/>
      <c r="E6" s="118"/>
      <c r="F6" s="118"/>
      <c r="G6" s="118"/>
      <c r="H6" s="118"/>
      <c r="I6" s="118"/>
      <c r="J6" s="118"/>
      <c r="K6" s="118"/>
      <c r="L6" s="118"/>
    </row>
    <row r="7" spans="1:12" x14ac:dyDescent="0.3">
      <c r="A7" s="118" t="s">
        <v>104</v>
      </c>
      <c r="B7" s="118"/>
      <c r="C7" s="118"/>
      <c r="D7" s="118"/>
      <c r="E7" s="118"/>
      <c r="F7" s="118"/>
      <c r="G7" s="118"/>
      <c r="H7" s="118"/>
      <c r="I7" s="118"/>
      <c r="J7" s="118"/>
      <c r="K7" s="118"/>
      <c r="L7" s="118"/>
    </row>
    <row r="8" spans="1:12" ht="15" thickBot="1" x14ac:dyDescent="0.35">
      <c r="A8" s="21"/>
      <c r="B8" s="21"/>
      <c r="C8" s="21"/>
      <c r="D8" s="21"/>
      <c r="E8" s="21"/>
      <c r="F8" s="21"/>
      <c r="G8" s="21"/>
      <c r="H8" s="21"/>
      <c r="I8" s="21"/>
      <c r="L8" s="21"/>
    </row>
    <row r="9" spans="1:12" ht="15" customHeight="1" thickBot="1" x14ac:dyDescent="0.35">
      <c r="A9" s="15" t="s">
        <v>95</v>
      </c>
      <c r="F9" s="21"/>
      <c r="I9" s="123" t="s">
        <v>86</v>
      </c>
      <c r="J9" s="124"/>
      <c r="L9" s="21"/>
    </row>
    <row r="10" spans="1:12" ht="15.6" customHeight="1" x14ac:dyDescent="0.3">
      <c r="B10" s="10" t="s">
        <v>70</v>
      </c>
      <c r="C10" s="10"/>
      <c r="D10" s="24" t="s">
        <v>96</v>
      </c>
      <c r="E10" s="25" t="s">
        <v>97</v>
      </c>
      <c r="F10" s="26" t="s">
        <v>98</v>
      </c>
      <c r="G10" s="27" t="s">
        <v>99</v>
      </c>
      <c r="I10" s="53" t="s">
        <v>88</v>
      </c>
      <c r="J10" s="54" t="s">
        <v>87</v>
      </c>
      <c r="L10" s="21"/>
    </row>
    <row r="11" spans="1:12" x14ac:dyDescent="0.3">
      <c r="A11" s="49" t="s">
        <v>71</v>
      </c>
      <c r="B11" s="48">
        <v>44202</v>
      </c>
      <c r="C11" s="16"/>
      <c r="D11" s="28">
        <v>44202</v>
      </c>
      <c r="E11" s="29">
        <v>44202</v>
      </c>
      <c r="F11" s="29">
        <v>44202</v>
      </c>
      <c r="G11" s="30">
        <v>44202</v>
      </c>
      <c r="I11" s="55" t="s">
        <v>89</v>
      </c>
      <c r="J11" s="56" t="s">
        <v>90</v>
      </c>
    </row>
    <row r="12" spans="1:12" x14ac:dyDescent="0.3">
      <c r="A12" s="49" t="s">
        <v>72</v>
      </c>
      <c r="B12" s="48">
        <v>46784</v>
      </c>
      <c r="C12" s="16"/>
      <c r="D12" s="28">
        <v>46784</v>
      </c>
      <c r="E12" s="29">
        <v>46784</v>
      </c>
      <c r="F12" s="29">
        <v>46784</v>
      </c>
      <c r="G12" s="30">
        <v>46784</v>
      </c>
      <c r="I12" s="55" t="s">
        <v>91</v>
      </c>
      <c r="J12" s="56" t="s">
        <v>92</v>
      </c>
    </row>
    <row r="13" spans="1:12" ht="15" thickBot="1" x14ac:dyDescent="0.35">
      <c r="A13" s="49" t="s">
        <v>73</v>
      </c>
      <c r="B13" s="49">
        <v>1000</v>
      </c>
      <c r="D13" s="31">
        <v>1000</v>
      </c>
      <c r="E13" s="32">
        <v>1000</v>
      </c>
      <c r="F13" s="32">
        <v>1000</v>
      </c>
      <c r="G13" s="33">
        <v>1000</v>
      </c>
      <c r="I13" s="57" t="s">
        <v>93</v>
      </c>
      <c r="J13" s="58" t="s">
        <v>94</v>
      </c>
    </row>
    <row r="14" spans="1:12" x14ac:dyDescent="0.3">
      <c r="A14" s="49" t="s">
        <v>74</v>
      </c>
      <c r="B14" s="50">
        <v>7.1249999999999994E-2</v>
      </c>
      <c r="C14" s="17"/>
      <c r="D14" s="34">
        <v>7.1249999999999994E-2</v>
      </c>
      <c r="E14" s="35">
        <v>7.1249999999999994E-2</v>
      </c>
      <c r="F14" s="35">
        <v>7.1249999999999994E-2</v>
      </c>
      <c r="G14" s="36">
        <v>7.1249999999999994E-2</v>
      </c>
      <c r="J14" s="16"/>
      <c r="K14" s="16"/>
    </row>
    <row r="15" spans="1:12" x14ac:dyDescent="0.3">
      <c r="A15" s="49" t="s">
        <v>75</v>
      </c>
      <c r="B15" s="49">
        <v>2</v>
      </c>
      <c r="D15" s="31">
        <v>2</v>
      </c>
      <c r="E15" s="32">
        <v>2</v>
      </c>
      <c r="F15" s="32">
        <v>2</v>
      </c>
      <c r="G15" s="33">
        <v>2</v>
      </c>
      <c r="J15" s="16"/>
      <c r="K15" s="16"/>
    </row>
    <row r="16" spans="1:12" x14ac:dyDescent="0.3">
      <c r="A16" s="49" t="s">
        <v>76</v>
      </c>
      <c r="B16" s="51">
        <f>RATE(B15*YEARFRAC(B11,B12),(B14/B15)*B13,-B18,B13)*B15</f>
        <v>2.0990461596257531E-2</v>
      </c>
      <c r="C16" s="97" t="s">
        <v>123</v>
      </c>
      <c r="D16" s="37">
        <f>$B$16+D17</f>
        <v>2.5990461596257532E-2</v>
      </c>
      <c r="E16" s="38">
        <f t="shared" ref="E16:G16" si="0">$B$16+E17</f>
        <v>1.599046159625753E-2</v>
      </c>
      <c r="F16" s="104">
        <f t="shared" si="0"/>
        <v>3.0990461596257533E-2</v>
      </c>
      <c r="G16" s="105">
        <f t="shared" si="0"/>
        <v>1.0990461596257531E-2</v>
      </c>
      <c r="J16" s="20"/>
      <c r="K16" s="20"/>
    </row>
    <row r="17" spans="1:13" ht="15" thickBot="1" x14ac:dyDescent="0.35">
      <c r="A17" s="49"/>
      <c r="B17" s="52"/>
      <c r="C17" s="97" t="s">
        <v>125</v>
      </c>
      <c r="D17" s="110">
        <v>5.0000000000000001E-3</v>
      </c>
      <c r="E17" s="103">
        <v>-5.0000000000000001E-3</v>
      </c>
      <c r="F17" s="103">
        <v>0.01</v>
      </c>
      <c r="G17" s="111">
        <v>-0.01</v>
      </c>
      <c r="J17" s="17"/>
      <c r="K17" s="17"/>
    </row>
    <row r="18" spans="1:13" ht="15" thickBot="1" x14ac:dyDescent="0.35">
      <c r="A18" s="49" t="s">
        <v>78</v>
      </c>
      <c r="B18" s="23">
        <v>1328.605</v>
      </c>
      <c r="C18" s="98" t="s">
        <v>124</v>
      </c>
      <c r="D18" s="107">
        <f>-PV(D16/D15,D15*YEARFRAC(D11,D12),(D14/D15)*D13,D13)</f>
        <v>1290.5697306940335</v>
      </c>
      <c r="E18" s="106">
        <f t="shared" ref="E18:G18" si="1">-PV(E16/E15,E15*YEARFRAC(E11,E12),(E14/E15)*E13,E13)</f>
        <v>1367.9950875160441</v>
      </c>
      <c r="F18" s="106">
        <f t="shared" si="1"/>
        <v>1253.8381236080602</v>
      </c>
      <c r="G18" s="108">
        <f t="shared" si="1"/>
        <v>1408.7933170180579</v>
      </c>
      <c r="J18" s="20"/>
      <c r="K18" s="20"/>
    </row>
    <row r="19" spans="1:13" x14ac:dyDescent="0.3">
      <c r="A19" s="49" t="s">
        <v>77</v>
      </c>
      <c r="B19" s="50">
        <f>B18/1000</f>
        <v>1.328605</v>
      </c>
      <c r="C19" s="97" t="s">
        <v>126</v>
      </c>
      <c r="D19" s="112">
        <f>D18-$B$18</f>
        <v>-38.035269305966494</v>
      </c>
      <c r="E19" s="113">
        <f t="shared" ref="E19:G19" si="2">E18-$B$18</f>
        <v>39.390087516044105</v>
      </c>
      <c r="F19" s="113">
        <f t="shared" si="2"/>
        <v>-74.766876391939832</v>
      </c>
      <c r="G19" s="114">
        <f t="shared" si="2"/>
        <v>80.188317018057887</v>
      </c>
    </row>
    <row r="20" spans="1:13" ht="15" thickBot="1" x14ac:dyDescent="0.35">
      <c r="D20" s="39"/>
      <c r="E20" s="40"/>
      <c r="F20" s="41"/>
      <c r="G20" s="42"/>
      <c r="J20" s="18"/>
      <c r="K20" s="18"/>
    </row>
    <row r="21" spans="1:13" x14ac:dyDescent="0.3">
      <c r="D21" s="19"/>
      <c r="E21" s="19"/>
      <c r="J21" s="18"/>
      <c r="K21" s="18"/>
    </row>
    <row r="23" spans="1:13" x14ac:dyDescent="0.3">
      <c r="A23" s="15" t="s">
        <v>101</v>
      </c>
    </row>
    <row r="24" spans="1:13" ht="15" thickBot="1" x14ac:dyDescent="0.35">
      <c r="A24" s="1" t="s">
        <v>79</v>
      </c>
      <c r="B24" s="99">
        <f>DURATION(B11,B12,B14,B16,B15)</f>
        <v>5.7554149658269758</v>
      </c>
      <c r="J24" s="127"/>
      <c r="K24" s="127"/>
      <c r="L24" s="127"/>
      <c r="M24" s="127"/>
    </row>
    <row r="25" spans="1:13" x14ac:dyDescent="0.3">
      <c r="A25" s="1" t="s">
        <v>80</v>
      </c>
      <c r="B25" s="99">
        <f>MDURATION(B11,B12,B14,B16,B15)</f>
        <v>5.695637931196492</v>
      </c>
      <c r="C25" s="43"/>
      <c r="D25" s="25" t="s">
        <v>96</v>
      </c>
      <c r="E25" s="25" t="s">
        <v>97</v>
      </c>
      <c r="F25" s="26" t="s">
        <v>98</v>
      </c>
      <c r="G25" s="27" t="s">
        <v>99</v>
      </c>
      <c r="J25" s="128"/>
      <c r="K25" s="128"/>
      <c r="L25" s="128"/>
      <c r="M25" s="128"/>
    </row>
    <row r="26" spans="1:13" x14ac:dyDescent="0.3">
      <c r="C26" s="31" t="s">
        <v>102</v>
      </c>
      <c r="D26" s="44">
        <v>5.0000000000000001E-3</v>
      </c>
      <c r="E26" s="103">
        <v>-5.0000000000000001E-3</v>
      </c>
      <c r="F26" s="109">
        <v>0.01</v>
      </c>
      <c r="G26" s="102">
        <v>-0.01</v>
      </c>
      <c r="I26" s="131"/>
      <c r="J26" s="130"/>
    </row>
    <row r="27" spans="1:13" x14ac:dyDescent="0.3">
      <c r="C27" s="31" t="s">
        <v>81</v>
      </c>
      <c r="D27" s="46">
        <f>-$B$25*D26*$B$18</f>
        <v>-37.83626516788658</v>
      </c>
      <c r="E27" s="32">
        <f t="shared" ref="E27:G27" si="3">-$B$25*E26*$B$18</f>
        <v>37.83626516788658</v>
      </c>
      <c r="F27" s="32">
        <f t="shared" si="3"/>
        <v>-75.67253033577316</v>
      </c>
      <c r="G27" s="33">
        <f t="shared" si="3"/>
        <v>75.67253033577316</v>
      </c>
      <c r="J27" s="130"/>
    </row>
    <row r="28" spans="1:13" ht="15" thickBot="1" x14ac:dyDescent="0.35">
      <c r="C28" s="45" t="s">
        <v>103</v>
      </c>
      <c r="D28" s="115">
        <f>($B$18+D27)-D18</f>
        <v>0.19900413807999939</v>
      </c>
      <c r="E28" s="116">
        <f>($B$18+E27)-E18</f>
        <v>-1.5538223481576097</v>
      </c>
      <c r="F28" s="116">
        <f>($B$18+F27)-F18</f>
        <v>-0.90565394383338571</v>
      </c>
      <c r="G28" s="117">
        <f>($B$18+G27)-G18</f>
        <v>-4.51578668228467</v>
      </c>
    </row>
    <row r="29" spans="1:13" x14ac:dyDescent="0.3">
      <c r="B29" s="19"/>
      <c r="C29" s="19"/>
      <c r="D29" s="129"/>
      <c r="E29" s="129"/>
      <c r="F29" s="129"/>
      <c r="G29" s="129"/>
    </row>
    <row r="31" spans="1:13" x14ac:dyDescent="0.3">
      <c r="H31" s="128"/>
      <c r="I31" s="128"/>
      <c r="J31" s="128"/>
      <c r="K31" s="128"/>
      <c r="L31" s="128"/>
      <c r="M31" s="128"/>
    </row>
    <row r="38" spans="1:8" x14ac:dyDescent="0.3">
      <c r="A38" s="15" t="s">
        <v>111</v>
      </c>
    </row>
    <row r="39" spans="1:8" ht="15" thickBot="1" x14ac:dyDescent="0.35">
      <c r="A39" s="122" t="s">
        <v>107</v>
      </c>
      <c r="B39" s="122"/>
      <c r="C39" s="122"/>
      <c r="D39" s="122"/>
      <c r="E39" s="122"/>
      <c r="F39" s="122"/>
      <c r="G39" s="122"/>
      <c r="H39" s="122"/>
    </row>
    <row r="40" spans="1:8" ht="41.4" customHeight="1" thickBot="1" x14ac:dyDescent="0.35">
      <c r="A40" s="22" t="s">
        <v>105</v>
      </c>
      <c r="B40" s="119" t="s">
        <v>131</v>
      </c>
      <c r="C40" s="120"/>
      <c r="D40" s="120"/>
      <c r="E40" s="120"/>
      <c r="F40" s="120"/>
      <c r="G40" s="120"/>
      <c r="H40" s="121"/>
    </row>
    <row r="41" spans="1:8" ht="46.8" customHeight="1" thickBot="1" x14ac:dyDescent="0.35">
      <c r="A41" s="47" t="s">
        <v>106</v>
      </c>
      <c r="B41" s="119" t="s">
        <v>132</v>
      </c>
      <c r="C41" s="120"/>
      <c r="D41" s="120"/>
      <c r="E41" s="120"/>
      <c r="F41" s="120"/>
      <c r="G41" s="120"/>
      <c r="H41" s="121"/>
    </row>
    <row r="43" spans="1:8" ht="15" thickBot="1" x14ac:dyDescent="0.35">
      <c r="A43" s="122" t="s">
        <v>108</v>
      </c>
      <c r="B43" s="122"/>
      <c r="C43" s="122"/>
      <c r="D43" s="122"/>
      <c r="E43" s="122"/>
      <c r="F43" s="122"/>
      <c r="G43" s="122"/>
      <c r="H43" s="122"/>
    </row>
    <row r="44" spans="1:8" ht="41.4" customHeight="1" thickBot="1" x14ac:dyDescent="0.35">
      <c r="A44" s="22" t="s">
        <v>109</v>
      </c>
      <c r="B44" s="119" t="s">
        <v>133</v>
      </c>
      <c r="C44" s="120"/>
      <c r="D44" s="120"/>
      <c r="E44" s="120"/>
      <c r="F44" s="120"/>
      <c r="G44" s="120"/>
      <c r="H44" s="121"/>
    </row>
    <row r="45" spans="1:8" ht="50.4" customHeight="1" thickBot="1" x14ac:dyDescent="0.35">
      <c r="A45" s="22" t="s">
        <v>110</v>
      </c>
      <c r="B45" s="119" t="s">
        <v>134</v>
      </c>
      <c r="C45" s="120"/>
      <c r="D45" s="120"/>
      <c r="E45" s="120"/>
      <c r="F45" s="120"/>
      <c r="G45" s="120"/>
      <c r="H45" s="121"/>
    </row>
  </sheetData>
  <mergeCells count="12">
    <mergeCell ref="B45:H45"/>
    <mergeCell ref="A3:L3"/>
    <mergeCell ref="A4:L4"/>
    <mergeCell ref="A5:L5"/>
    <mergeCell ref="A6:L6"/>
    <mergeCell ref="A7:L7"/>
    <mergeCell ref="B40:H40"/>
    <mergeCell ref="B41:H41"/>
    <mergeCell ref="A39:H39"/>
    <mergeCell ref="A43:H43"/>
    <mergeCell ref="B44:H44"/>
    <mergeCell ref="I9:J9"/>
  </mergeCells>
  <pageMargins left="0.7" right="0.7" top="0.75" bottom="0.75" header="0.3" footer="0.3"/>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0ECFB4-815A-483A-A500-FD9B0A43D34F}">
  <dimension ref="B1:L106"/>
  <sheetViews>
    <sheetView tabSelected="1" topLeftCell="A70" workbookViewId="0">
      <selection activeCell="H112" sqref="H112"/>
    </sheetView>
  </sheetViews>
  <sheetFormatPr defaultColWidth="8.6640625" defaultRowHeight="14.4" x14ac:dyDescent="0.3"/>
  <cols>
    <col min="1" max="1" width="9.109375" style="1" customWidth="1"/>
    <col min="2" max="2" width="21.88671875" style="1" customWidth="1"/>
    <col min="3" max="3" width="12.6640625" style="1" customWidth="1"/>
    <col min="4" max="8" width="10.6640625" style="1" customWidth="1"/>
    <col min="9" max="11" width="9.109375" style="1" customWidth="1"/>
    <col min="12" max="16384" width="8.6640625" style="1"/>
  </cols>
  <sheetData>
    <row r="1" spans="2:11" ht="22.8" x14ac:dyDescent="0.4">
      <c r="B1" s="125" t="s">
        <v>44</v>
      </c>
      <c r="C1" s="125"/>
      <c r="D1" s="125"/>
      <c r="E1" s="125"/>
      <c r="F1" s="125"/>
      <c r="G1" s="125"/>
      <c r="H1" s="125"/>
      <c r="I1" s="3"/>
      <c r="J1" s="4"/>
      <c r="K1" s="4"/>
    </row>
    <row r="2" spans="2:11" ht="17.399999999999999" x14ac:dyDescent="0.3">
      <c r="B2" s="5"/>
      <c r="C2" s="2"/>
      <c r="D2" s="3"/>
      <c r="E2" s="3"/>
      <c r="F2" s="3"/>
      <c r="G2" s="3"/>
      <c r="H2" s="3"/>
      <c r="I2" s="3"/>
      <c r="J2" s="3"/>
      <c r="K2" s="4"/>
    </row>
    <row r="3" spans="2:11" ht="20.399999999999999" x14ac:dyDescent="0.35">
      <c r="B3" s="126" t="s">
        <v>0</v>
      </c>
      <c r="C3" s="126"/>
      <c r="D3" s="126"/>
      <c r="E3" s="126"/>
      <c r="F3" s="126"/>
      <c r="G3" s="126"/>
      <c r="H3" s="4"/>
      <c r="I3" s="4"/>
      <c r="J3" s="4"/>
      <c r="K3" s="4"/>
    </row>
    <row r="4" spans="2:11" ht="15" thickBot="1" x14ac:dyDescent="0.35">
      <c r="C4" s="4"/>
      <c r="D4" s="4"/>
      <c r="E4" s="4"/>
      <c r="F4" s="4"/>
      <c r="G4" s="4"/>
      <c r="H4" s="4"/>
      <c r="I4" s="4"/>
      <c r="J4" s="4"/>
      <c r="K4" s="4"/>
    </row>
    <row r="5" spans="2:11" ht="15.6" x14ac:dyDescent="0.3">
      <c r="B5" s="59" t="s">
        <v>1</v>
      </c>
      <c r="C5" s="60"/>
      <c r="D5" s="60"/>
      <c r="E5" s="60"/>
      <c r="F5" s="60"/>
      <c r="G5" s="60"/>
      <c r="H5" s="61"/>
      <c r="I5" s="6"/>
      <c r="J5" s="6"/>
      <c r="K5" s="6"/>
    </row>
    <row r="6" spans="2:11" ht="15.6" x14ac:dyDescent="0.3">
      <c r="B6" s="62" t="s">
        <v>2</v>
      </c>
      <c r="C6" s="63"/>
      <c r="D6" s="63"/>
      <c r="E6" s="63"/>
      <c r="F6" s="63"/>
      <c r="G6" s="63"/>
      <c r="H6" s="64"/>
      <c r="I6" s="6"/>
      <c r="J6" s="6"/>
      <c r="K6" s="6"/>
    </row>
    <row r="7" spans="2:11" ht="15.6" x14ac:dyDescent="0.3">
      <c r="B7" s="62" t="s">
        <v>3</v>
      </c>
      <c r="C7" s="63"/>
      <c r="D7" s="63"/>
      <c r="E7" s="63"/>
      <c r="F7" s="63"/>
      <c r="G7" s="63"/>
      <c r="H7" s="64"/>
      <c r="I7" s="6"/>
      <c r="J7" s="6"/>
      <c r="K7" s="6"/>
    </row>
    <row r="8" spans="2:11" ht="15.6" x14ac:dyDescent="0.3">
      <c r="B8" s="62" t="s">
        <v>4</v>
      </c>
      <c r="C8" s="63"/>
      <c r="D8" s="63"/>
      <c r="E8" s="63"/>
      <c r="F8" s="63"/>
      <c r="G8" s="63"/>
      <c r="H8" s="64"/>
      <c r="I8" s="6"/>
      <c r="J8" s="6"/>
      <c r="K8" s="6"/>
    </row>
    <row r="9" spans="2:11" ht="15.6" x14ac:dyDescent="0.3">
      <c r="B9" s="62" t="s">
        <v>5</v>
      </c>
      <c r="C9" s="63"/>
      <c r="D9" s="63"/>
      <c r="E9" s="63"/>
      <c r="F9" s="63"/>
      <c r="G9" s="63"/>
      <c r="H9" s="64"/>
      <c r="I9" s="6"/>
      <c r="J9" s="6"/>
      <c r="K9" s="6"/>
    </row>
    <row r="10" spans="2:11" ht="15.6" x14ac:dyDescent="0.3">
      <c r="B10" s="62"/>
      <c r="C10" s="63"/>
      <c r="D10" s="63"/>
      <c r="E10" s="63"/>
      <c r="F10" s="63"/>
      <c r="G10" s="63"/>
      <c r="H10" s="64"/>
      <c r="I10" s="6"/>
      <c r="J10" s="6"/>
      <c r="K10" s="6"/>
    </row>
    <row r="11" spans="2:11" ht="15.6" x14ac:dyDescent="0.3">
      <c r="B11" s="62" t="s">
        <v>6</v>
      </c>
      <c r="C11" s="63"/>
      <c r="D11" s="63"/>
      <c r="E11" s="63"/>
      <c r="F11" s="63"/>
      <c r="G11" s="63"/>
      <c r="H11" s="64"/>
      <c r="I11" s="6"/>
      <c r="J11" s="6"/>
      <c r="K11" s="6"/>
    </row>
    <row r="12" spans="2:11" ht="15.6" x14ac:dyDescent="0.3">
      <c r="B12" s="65" t="s">
        <v>7</v>
      </c>
      <c r="C12" s="63"/>
      <c r="D12" s="63"/>
      <c r="E12" s="63"/>
      <c r="F12" s="63"/>
      <c r="G12" s="63"/>
      <c r="H12" s="64"/>
      <c r="I12" s="6"/>
      <c r="J12" s="6"/>
      <c r="K12" s="6"/>
    </row>
    <row r="13" spans="2:11" ht="15.6" x14ac:dyDescent="0.3">
      <c r="B13" s="62"/>
      <c r="C13" s="63"/>
      <c r="D13" s="63"/>
      <c r="E13" s="63"/>
      <c r="F13" s="63"/>
      <c r="G13" s="63"/>
      <c r="H13" s="64"/>
      <c r="I13" s="6"/>
      <c r="J13" s="6"/>
      <c r="K13" s="6"/>
    </row>
    <row r="14" spans="2:11" ht="15.6" x14ac:dyDescent="0.3">
      <c r="B14" s="62" t="s">
        <v>8</v>
      </c>
      <c r="C14" s="63"/>
      <c r="D14" s="63"/>
      <c r="E14" s="63"/>
      <c r="F14" s="63"/>
      <c r="G14" s="63"/>
      <c r="H14" s="64"/>
      <c r="I14" s="6"/>
      <c r="J14" s="6"/>
      <c r="K14" s="6"/>
    </row>
    <row r="15" spans="2:11" ht="15.6" x14ac:dyDescent="0.3">
      <c r="B15" s="62" t="s">
        <v>9</v>
      </c>
      <c r="C15" s="63"/>
      <c r="D15" s="63"/>
      <c r="E15" s="63"/>
      <c r="F15" s="63"/>
      <c r="G15" s="63"/>
      <c r="H15" s="64"/>
      <c r="I15" s="6"/>
      <c r="J15" s="6"/>
      <c r="K15" s="6"/>
    </row>
    <row r="16" spans="2:11" ht="15.6" x14ac:dyDescent="0.3">
      <c r="B16" s="62" t="s">
        <v>10</v>
      </c>
      <c r="C16" s="63"/>
      <c r="D16" s="63"/>
      <c r="E16" s="63"/>
      <c r="F16" s="63"/>
      <c r="G16" s="63"/>
      <c r="H16" s="64"/>
      <c r="I16" s="6"/>
      <c r="J16" s="6"/>
      <c r="K16" s="6"/>
    </row>
    <row r="17" spans="2:11" ht="15.6" x14ac:dyDescent="0.3">
      <c r="B17" s="62"/>
      <c r="C17" s="63"/>
      <c r="D17" s="63"/>
      <c r="E17" s="63"/>
      <c r="F17" s="63"/>
      <c r="G17" s="63"/>
      <c r="H17" s="64"/>
      <c r="I17" s="6"/>
      <c r="J17" s="6"/>
      <c r="K17" s="6"/>
    </row>
    <row r="18" spans="2:11" ht="15.6" x14ac:dyDescent="0.3">
      <c r="B18" s="65" t="s">
        <v>11</v>
      </c>
      <c r="C18" s="63"/>
      <c r="D18" s="63"/>
      <c r="E18" s="63"/>
      <c r="F18" s="63"/>
      <c r="G18" s="63"/>
      <c r="H18" s="64"/>
      <c r="I18" s="6"/>
      <c r="J18" s="6"/>
      <c r="K18" s="6"/>
    </row>
    <row r="19" spans="2:11" ht="15.6" x14ac:dyDescent="0.3">
      <c r="B19" s="62" t="s">
        <v>12</v>
      </c>
      <c r="C19" s="63"/>
      <c r="D19" s="63"/>
      <c r="E19" s="63"/>
      <c r="F19" s="63"/>
      <c r="G19" s="63"/>
      <c r="H19" s="64"/>
      <c r="I19" s="6"/>
      <c r="J19" s="6"/>
      <c r="K19" s="6"/>
    </row>
    <row r="20" spans="2:11" ht="15.6" x14ac:dyDescent="0.3">
      <c r="B20" s="62"/>
      <c r="C20" s="63"/>
      <c r="D20" s="63"/>
      <c r="E20" s="63"/>
      <c r="F20" s="63"/>
      <c r="G20" s="63"/>
      <c r="H20" s="64"/>
      <c r="I20" s="6"/>
      <c r="J20" s="6"/>
      <c r="K20" s="6"/>
    </row>
    <row r="21" spans="2:11" ht="15.6" x14ac:dyDescent="0.3">
      <c r="B21" s="62" t="s">
        <v>13</v>
      </c>
      <c r="C21" s="63"/>
      <c r="D21" s="63"/>
      <c r="E21" s="63"/>
      <c r="F21" s="63"/>
      <c r="G21" s="63"/>
      <c r="H21" s="64"/>
      <c r="I21" s="6"/>
      <c r="J21" s="6"/>
      <c r="K21" s="6"/>
    </row>
    <row r="22" spans="2:11" ht="15.6" x14ac:dyDescent="0.3">
      <c r="B22" s="62" t="s">
        <v>14</v>
      </c>
      <c r="C22" s="63"/>
      <c r="D22" s="63"/>
      <c r="E22" s="63"/>
      <c r="F22" s="63"/>
      <c r="G22" s="63"/>
      <c r="H22" s="64"/>
      <c r="I22" s="6"/>
      <c r="J22" s="6"/>
      <c r="K22" s="6"/>
    </row>
    <row r="23" spans="2:11" ht="15.6" x14ac:dyDescent="0.3">
      <c r="B23" s="62"/>
      <c r="C23" s="63"/>
      <c r="D23" s="63"/>
      <c r="E23" s="63"/>
      <c r="F23" s="63"/>
      <c r="G23" s="63"/>
      <c r="H23" s="64"/>
      <c r="I23" s="6"/>
      <c r="J23" s="6"/>
      <c r="K23" s="6"/>
    </row>
    <row r="24" spans="2:11" ht="15.6" x14ac:dyDescent="0.3">
      <c r="B24" s="66" t="s">
        <v>15</v>
      </c>
      <c r="C24" s="67">
        <v>7.0000000000000007E-2</v>
      </c>
      <c r="D24" s="68"/>
      <c r="E24" s="63"/>
      <c r="F24" s="63"/>
      <c r="G24" s="63"/>
      <c r="H24" s="64"/>
      <c r="I24" s="6"/>
      <c r="J24" s="6"/>
      <c r="K24" s="6"/>
    </row>
    <row r="25" spans="2:11" ht="15.6" x14ac:dyDescent="0.3">
      <c r="B25" s="66" t="s">
        <v>16</v>
      </c>
      <c r="C25" s="69">
        <v>3</v>
      </c>
      <c r="D25" s="69"/>
      <c r="E25" s="70"/>
      <c r="F25" s="63"/>
      <c r="G25" s="63"/>
      <c r="H25" s="64"/>
      <c r="I25" s="6"/>
      <c r="J25" s="6"/>
      <c r="K25" s="6"/>
    </row>
    <row r="26" spans="2:11" ht="15.6" x14ac:dyDescent="0.3">
      <c r="B26" s="71" t="s">
        <v>17</v>
      </c>
      <c r="C26" s="72">
        <v>100</v>
      </c>
      <c r="D26" s="73"/>
      <c r="E26" s="74"/>
      <c r="F26" s="63"/>
      <c r="G26" s="63"/>
      <c r="H26" s="64"/>
      <c r="I26" s="6"/>
      <c r="J26" s="6"/>
      <c r="K26" s="6"/>
    </row>
    <row r="27" spans="2:11" ht="15.6" x14ac:dyDescent="0.3">
      <c r="B27" s="71" t="s">
        <v>18</v>
      </c>
      <c r="C27" s="75" t="s">
        <v>19</v>
      </c>
      <c r="D27" s="75"/>
      <c r="E27" s="76"/>
      <c r="F27" s="63"/>
      <c r="G27" s="63"/>
      <c r="H27" s="64"/>
      <c r="I27" s="6"/>
      <c r="J27" s="6"/>
      <c r="K27" s="6"/>
    </row>
    <row r="28" spans="2:11" ht="16.2" thickBot="1" x14ac:dyDescent="0.35">
      <c r="B28" s="77" t="s">
        <v>18</v>
      </c>
      <c r="C28" s="78">
        <f>C26/(1+$C$24)^C25</f>
        <v>81.629787689085191</v>
      </c>
      <c r="D28" s="79"/>
      <c r="E28" s="80"/>
      <c r="F28" s="81"/>
      <c r="G28" s="81"/>
      <c r="H28" s="82"/>
      <c r="I28" s="6"/>
      <c r="J28" s="6"/>
      <c r="K28" s="6"/>
    </row>
    <row r="29" spans="2:11" ht="15.6" x14ac:dyDescent="0.3">
      <c r="B29" s="6"/>
      <c r="C29" s="6"/>
      <c r="D29" s="6"/>
      <c r="E29" s="6"/>
      <c r="F29" s="6"/>
      <c r="G29" s="6"/>
      <c r="H29" s="6"/>
      <c r="I29" s="6"/>
      <c r="J29" s="6"/>
      <c r="K29" s="6"/>
    </row>
    <row r="30" spans="2:11" ht="16.2" thickBot="1" x14ac:dyDescent="0.35">
      <c r="B30" s="6"/>
      <c r="C30" s="6"/>
      <c r="D30" s="6"/>
      <c r="E30" s="6"/>
      <c r="F30" s="6"/>
      <c r="G30" s="6"/>
      <c r="H30" s="6"/>
      <c r="I30" s="6"/>
      <c r="J30" s="6"/>
      <c r="K30" s="6"/>
    </row>
    <row r="31" spans="2:11" ht="15.6" x14ac:dyDescent="0.3">
      <c r="B31" s="59" t="s">
        <v>20</v>
      </c>
      <c r="C31" s="60"/>
      <c r="D31" s="60"/>
      <c r="E31" s="60"/>
      <c r="F31" s="60"/>
      <c r="G31" s="60"/>
      <c r="H31" s="60"/>
      <c r="I31" s="60"/>
      <c r="J31" s="61"/>
      <c r="K31" s="6"/>
    </row>
    <row r="32" spans="2:11" ht="15.6" x14ac:dyDescent="0.3">
      <c r="B32" s="62" t="s">
        <v>21</v>
      </c>
      <c r="C32" s="63"/>
      <c r="D32" s="63"/>
      <c r="E32" s="63"/>
      <c r="F32" s="63"/>
      <c r="G32" s="63"/>
      <c r="H32" s="63"/>
      <c r="I32" s="63"/>
      <c r="J32" s="64"/>
      <c r="K32" s="6"/>
    </row>
    <row r="33" spans="2:10" ht="15.6" x14ac:dyDescent="0.3">
      <c r="B33" s="62" t="s">
        <v>22</v>
      </c>
      <c r="C33" s="63"/>
      <c r="D33" s="63"/>
      <c r="E33" s="63"/>
      <c r="F33" s="63"/>
      <c r="G33" s="63"/>
      <c r="H33" s="63"/>
      <c r="I33" s="32"/>
      <c r="J33" s="33"/>
    </row>
    <row r="34" spans="2:10" ht="15.6" x14ac:dyDescent="0.3">
      <c r="B34" s="62" t="s">
        <v>23</v>
      </c>
      <c r="C34" s="63"/>
      <c r="D34" s="63"/>
      <c r="E34" s="63"/>
      <c r="F34" s="63"/>
      <c r="G34" s="63"/>
      <c r="H34" s="63"/>
      <c r="I34" s="32"/>
      <c r="J34" s="33"/>
    </row>
    <row r="35" spans="2:10" ht="15.6" x14ac:dyDescent="0.3">
      <c r="B35" s="62"/>
      <c r="C35" s="63"/>
      <c r="D35" s="63"/>
      <c r="E35" s="63"/>
      <c r="F35" s="63"/>
      <c r="G35" s="63"/>
      <c r="H35" s="63"/>
      <c r="I35" s="32"/>
      <c r="J35" s="33"/>
    </row>
    <row r="36" spans="2:10" ht="15.6" x14ac:dyDescent="0.3">
      <c r="B36" s="62" t="s">
        <v>6</v>
      </c>
      <c r="C36" s="63"/>
      <c r="D36" s="63"/>
      <c r="E36" s="63"/>
      <c r="F36" s="63"/>
      <c r="G36" s="63"/>
      <c r="H36" s="63"/>
      <c r="I36" s="32"/>
      <c r="J36" s="33"/>
    </row>
    <row r="37" spans="2:10" ht="15.6" x14ac:dyDescent="0.3">
      <c r="B37" s="65" t="s">
        <v>24</v>
      </c>
      <c r="C37" s="63"/>
      <c r="D37" s="63"/>
      <c r="E37" s="63"/>
      <c r="F37" s="63"/>
      <c r="G37" s="63"/>
      <c r="H37" s="63"/>
      <c r="I37" s="32"/>
      <c r="J37" s="33"/>
    </row>
    <row r="38" spans="2:10" ht="15.6" x14ac:dyDescent="0.3">
      <c r="B38" s="62"/>
      <c r="C38" s="63"/>
      <c r="D38" s="63"/>
      <c r="E38" s="63"/>
      <c r="F38" s="63"/>
      <c r="G38" s="63"/>
      <c r="H38" s="63"/>
      <c r="I38" s="32"/>
      <c r="J38" s="33"/>
    </row>
    <row r="39" spans="2:10" ht="15.6" x14ac:dyDescent="0.3">
      <c r="B39" s="62" t="s">
        <v>8</v>
      </c>
      <c r="C39" s="63"/>
      <c r="D39" s="63"/>
      <c r="E39" s="63"/>
      <c r="F39" s="63"/>
      <c r="G39" s="63"/>
      <c r="H39" s="63"/>
      <c r="I39" s="32"/>
      <c r="J39" s="33"/>
    </row>
    <row r="40" spans="2:10" ht="15.6" x14ac:dyDescent="0.3">
      <c r="B40" s="62" t="s">
        <v>9</v>
      </c>
      <c r="C40" s="63"/>
      <c r="D40" s="63"/>
      <c r="E40" s="63"/>
      <c r="F40" s="63"/>
      <c r="G40" s="63"/>
      <c r="H40" s="63"/>
      <c r="I40" s="32"/>
      <c r="J40" s="33"/>
    </row>
    <row r="41" spans="2:10" ht="15.6" x14ac:dyDescent="0.3">
      <c r="B41" s="62" t="s">
        <v>10</v>
      </c>
      <c r="C41" s="63"/>
      <c r="D41" s="63"/>
      <c r="E41" s="63"/>
      <c r="F41" s="63"/>
      <c r="G41" s="63"/>
      <c r="H41" s="63"/>
      <c r="I41" s="32"/>
      <c r="J41" s="33"/>
    </row>
    <row r="42" spans="2:10" ht="15.6" x14ac:dyDescent="0.3">
      <c r="B42" s="62"/>
      <c r="C42" s="63"/>
      <c r="D42" s="63"/>
      <c r="E42" s="63"/>
      <c r="F42" s="63"/>
      <c r="G42" s="63"/>
      <c r="H42" s="63"/>
      <c r="I42" s="32"/>
      <c r="J42" s="33"/>
    </row>
    <row r="43" spans="2:10" ht="15.6" x14ac:dyDescent="0.3">
      <c r="B43" s="65" t="s">
        <v>11</v>
      </c>
      <c r="C43" s="63"/>
      <c r="D43" s="63"/>
      <c r="E43" s="63"/>
      <c r="F43" s="63"/>
      <c r="G43" s="63"/>
      <c r="H43" s="63"/>
      <c r="I43" s="32"/>
      <c r="J43" s="33"/>
    </row>
    <row r="44" spans="2:10" ht="15.6" x14ac:dyDescent="0.3">
      <c r="B44" s="62" t="s">
        <v>25</v>
      </c>
      <c r="C44" s="63"/>
      <c r="D44" s="63"/>
      <c r="E44" s="63"/>
      <c r="F44" s="63"/>
      <c r="G44" s="63"/>
      <c r="H44" s="63"/>
      <c r="I44" s="32"/>
      <c r="J44" s="33"/>
    </row>
    <row r="45" spans="2:10" ht="15.6" x14ac:dyDescent="0.3">
      <c r="B45" s="62" t="s">
        <v>26</v>
      </c>
      <c r="C45" s="63"/>
      <c r="D45" s="63"/>
      <c r="E45" s="63"/>
      <c r="F45" s="63"/>
      <c r="G45" s="63"/>
      <c r="H45" s="63"/>
      <c r="I45" s="32"/>
      <c r="J45" s="33"/>
    </row>
    <row r="46" spans="2:10" ht="15.6" x14ac:dyDescent="0.3">
      <c r="B46" s="62"/>
      <c r="C46" s="63"/>
      <c r="D46" s="63"/>
      <c r="E46" s="63"/>
      <c r="F46" s="63"/>
      <c r="G46" s="63"/>
      <c r="H46" s="63"/>
      <c r="I46" s="32"/>
      <c r="J46" s="33"/>
    </row>
    <row r="47" spans="2:10" ht="15.6" x14ac:dyDescent="0.3">
      <c r="B47" s="62" t="s">
        <v>13</v>
      </c>
      <c r="C47" s="63"/>
      <c r="D47" s="63"/>
      <c r="E47" s="63"/>
      <c r="F47" s="63"/>
      <c r="G47" s="63"/>
      <c r="H47" s="63"/>
      <c r="I47" s="32"/>
      <c r="J47" s="33"/>
    </row>
    <row r="48" spans="2:10" ht="15.6" x14ac:dyDescent="0.3">
      <c r="B48" s="62" t="s">
        <v>27</v>
      </c>
      <c r="C48" s="63"/>
      <c r="D48" s="63"/>
      <c r="E48" s="63"/>
      <c r="F48" s="63"/>
      <c r="G48" s="63"/>
      <c r="H48" s="63"/>
      <c r="I48" s="32"/>
      <c r="J48" s="33"/>
    </row>
    <row r="49" spans="2:10" ht="15.6" x14ac:dyDescent="0.3">
      <c r="B49" s="62"/>
      <c r="C49" s="63"/>
      <c r="D49" s="63"/>
      <c r="E49" s="63"/>
      <c r="F49" s="63"/>
      <c r="G49" s="63"/>
      <c r="H49" s="63"/>
      <c r="I49" s="32"/>
      <c r="J49" s="33"/>
    </row>
    <row r="50" spans="2:10" ht="15.6" x14ac:dyDescent="0.3">
      <c r="B50" s="66" t="s">
        <v>15</v>
      </c>
      <c r="C50" s="67">
        <v>7.0000000000000007E-2</v>
      </c>
      <c r="D50" s="68"/>
      <c r="E50" s="63"/>
      <c r="F50" s="63"/>
      <c r="G50" s="63"/>
      <c r="H50" s="63"/>
      <c r="I50" s="32"/>
      <c r="J50" s="33"/>
    </row>
    <row r="51" spans="2:10" ht="15.6" x14ac:dyDescent="0.3">
      <c r="B51" s="66" t="s">
        <v>16</v>
      </c>
      <c r="C51" s="69">
        <v>3</v>
      </c>
      <c r="D51" s="69"/>
      <c r="E51" s="70"/>
      <c r="F51" s="63"/>
      <c r="G51" s="63"/>
      <c r="H51" s="63"/>
      <c r="I51" s="32"/>
      <c r="J51" s="33"/>
    </row>
    <row r="52" spans="2:10" ht="15.6" x14ac:dyDescent="0.3">
      <c r="B52" s="71" t="s">
        <v>17</v>
      </c>
      <c r="C52" s="72">
        <v>100</v>
      </c>
      <c r="D52" s="73"/>
      <c r="E52" s="74"/>
      <c r="F52" s="63"/>
      <c r="G52" s="63"/>
      <c r="H52" s="63"/>
      <c r="I52" s="32"/>
      <c r="J52" s="33"/>
    </row>
    <row r="53" spans="2:10" ht="15.6" x14ac:dyDescent="0.3">
      <c r="B53" s="71" t="s">
        <v>18</v>
      </c>
      <c r="C53" s="75" t="s">
        <v>28</v>
      </c>
      <c r="D53" s="75"/>
      <c r="E53" s="76"/>
      <c r="F53" s="63"/>
      <c r="G53" s="63"/>
      <c r="H53" s="63"/>
      <c r="I53" s="32"/>
      <c r="J53" s="33"/>
    </row>
    <row r="54" spans="2:10" ht="16.2" thickBot="1" x14ac:dyDescent="0.35">
      <c r="B54" s="77" t="s">
        <v>18</v>
      </c>
      <c r="C54" s="78">
        <f>C52*(1+C50)^C51</f>
        <v>122.50430000000001</v>
      </c>
      <c r="D54" s="79"/>
      <c r="E54" s="80"/>
      <c r="F54" s="81"/>
      <c r="G54" s="81"/>
      <c r="H54" s="81"/>
      <c r="I54" s="41"/>
      <c r="J54" s="42"/>
    </row>
    <row r="56" spans="2:10" ht="15" thickBot="1" x14ac:dyDescent="0.35"/>
    <row r="57" spans="2:10" ht="15.6" x14ac:dyDescent="0.3">
      <c r="B57" s="59" t="s">
        <v>29</v>
      </c>
      <c r="C57" s="60"/>
      <c r="D57" s="60"/>
      <c r="E57" s="60"/>
      <c r="F57" s="60"/>
      <c r="G57" s="60"/>
      <c r="H57" s="60"/>
      <c r="I57" s="83"/>
      <c r="J57" s="84"/>
    </row>
    <row r="58" spans="2:10" ht="15.6" x14ac:dyDescent="0.3">
      <c r="B58" s="62" t="s">
        <v>30</v>
      </c>
      <c r="C58" s="63"/>
      <c r="D58" s="63"/>
      <c r="E58" s="63"/>
      <c r="F58" s="63"/>
      <c r="G58" s="63"/>
      <c r="H58" s="63"/>
      <c r="I58" s="32"/>
      <c r="J58" s="33"/>
    </row>
    <row r="59" spans="2:10" ht="15.6" x14ac:dyDescent="0.3">
      <c r="B59" s="62" t="s">
        <v>6</v>
      </c>
      <c r="C59" s="63"/>
      <c r="D59" s="63"/>
      <c r="E59" s="63"/>
      <c r="F59" s="63"/>
      <c r="G59" s="63"/>
      <c r="H59" s="63"/>
      <c r="I59" s="32"/>
      <c r="J59" s="33"/>
    </row>
    <row r="60" spans="2:10" ht="15.6" x14ac:dyDescent="0.3">
      <c r="B60" s="85" t="s">
        <v>31</v>
      </c>
      <c r="C60" s="63"/>
      <c r="D60" s="63"/>
      <c r="E60" s="63"/>
      <c r="F60" s="63"/>
      <c r="G60" s="63"/>
      <c r="H60" s="63"/>
      <c r="I60" s="32"/>
      <c r="J60" s="33"/>
    </row>
    <row r="61" spans="2:10" ht="15.6" x14ac:dyDescent="0.3">
      <c r="B61" s="86"/>
      <c r="C61" s="63"/>
      <c r="D61" s="63"/>
      <c r="E61" s="63"/>
      <c r="F61" s="63"/>
      <c r="G61" s="63"/>
      <c r="H61" s="63"/>
      <c r="I61" s="32"/>
      <c r="J61" s="33"/>
    </row>
    <row r="62" spans="2:10" ht="15.6" x14ac:dyDescent="0.3">
      <c r="B62" s="62" t="s">
        <v>32</v>
      </c>
      <c r="C62" s="63"/>
      <c r="D62" s="63"/>
      <c r="E62" s="63"/>
      <c r="F62" s="63"/>
      <c r="G62" s="63"/>
      <c r="H62" s="63"/>
      <c r="I62" s="32"/>
      <c r="J62" s="33"/>
    </row>
    <row r="63" spans="2:10" ht="15.6" x14ac:dyDescent="0.3">
      <c r="B63" s="65" t="s">
        <v>11</v>
      </c>
      <c r="C63" s="63"/>
      <c r="D63" s="63"/>
      <c r="E63" s="63"/>
      <c r="F63" s="63"/>
      <c r="G63" s="63"/>
      <c r="H63" s="63"/>
      <c r="I63" s="32"/>
      <c r="J63" s="33"/>
    </row>
    <row r="64" spans="2:10" ht="15.6" x14ac:dyDescent="0.3">
      <c r="B64" s="62" t="s">
        <v>12</v>
      </c>
      <c r="C64" s="32"/>
      <c r="D64" s="32"/>
      <c r="E64" s="32"/>
      <c r="F64" s="32"/>
      <c r="G64" s="32"/>
      <c r="H64" s="32"/>
      <c r="I64" s="32"/>
      <c r="J64" s="33"/>
    </row>
    <row r="65" spans="2:12" ht="15.6" x14ac:dyDescent="0.3">
      <c r="B65" s="65" t="s">
        <v>33</v>
      </c>
      <c r="C65" s="32"/>
      <c r="D65" s="32"/>
      <c r="E65" s="32"/>
      <c r="F65" s="32"/>
      <c r="G65" s="32"/>
      <c r="H65" s="32"/>
      <c r="I65" s="32"/>
      <c r="J65" s="33"/>
    </row>
    <row r="66" spans="2:12" x14ac:dyDescent="0.3">
      <c r="B66" s="31"/>
      <c r="C66" s="32"/>
      <c r="D66" s="32"/>
      <c r="E66" s="32"/>
      <c r="F66" s="32"/>
      <c r="G66" s="32"/>
      <c r="H66" s="32"/>
      <c r="I66" s="32"/>
      <c r="J66" s="33"/>
    </row>
    <row r="67" spans="2:12" ht="15.6" x14ac:dyDescent="0.3">
      <c r="B67" s="62" t="s">
        <v>34</v>
      </c>
      <c r="C67" s="32"/>
      <c r="D67" s="32"/>
      <c r="E67" s="32"/>
      <c r="F67" s="32"/>
      <c r="G67" s="32"/>
      <c r="H67" s="32"/>
      <c r="I67" s="32"/>
      <c r="J67" s="33"/>
    </row>
    <row r="68" spans="2:12" ht="15.6" x14ac:dyDescent="0.3">
      <c r="B68" s="87" t="s">
        <v>35</v>
      </c>
      <c r="C68" s="32"/>
      <c r="D68" s="32"/>
      <c r="E68" s="32"/>
      <c r="F68" s="32"/>
      <c r="G68" s="32"/>
      <c r="H68" s="32"/>
      <c r="I68" s="32"/>
      <c r="J68" s="33"/>
    </row>
    <row r="69" spans="2:12" x14ac:dyDescent="0.3">
      <c r="B69" s="31"/>
      <c r="C69" s="32"/>
      <c r="D69" s="32"/>
      <c r="E69" s="32"/>
      <c r="F69" s="32"/>
      <c r="G69" s="32"/>
      <c r="H69" s="32"/>
      <c r="I69" s="32"/>
      <c r="J69" s="33"/>
    </row>
    <row r="70" spans="2:12" ht="15.6" x14ac:dyDescent="0.3">
      <c r="B70" s="66" t="s">
        <v>16</v>
      </c>
      <c r="C70" s="69">
        <v>10</v>
      </c>
      <c r="D70" s="32"/>
      <c r="E70" s="32"/>
      <c r="F70" s="32"/>
      <c r="G70" s="32"/>
      <c r="H70" s="32"/>
      <c r="I70" s="32"/>
      <c r="J70" s="33"/>
    </row>
    <row r="71" spans="2:12" ht="15.6" x14ac:dyDescent="0.3">
      <c r="B71" s="71" t="s">
        <v>17</v>
      </c>
      <c r="C71" s="72">
        <v>-15</v>
      </c>
      <c r="D71" s="32"/>
      <c r="E71" s="32"/>
      <c r="F71" s="32"/>
      <c r="G71" s="32"/>
      <c r="H71" s="32"/>
      <c r="I71" s="32"/>
      <c r="J71" s="33"/>
    </row>
    <row r="72" spans="2:12" ht="15.6" x14ac:dyDescent="0.3">
      <c r="B72" s="71" t="s">
        <v>18</v>
      </c>
      <c r="C72" s="72">
        <v>80</v>
      </c>
      <c r="D72" s="32"/>
      <c r="E72" s="32"/>
      <c r="F72" s="32"/>
      <c r="G72" s="32"/>
      <c r="H72" s="32"/>
      <c r="I72" s="32"/>
      <c r="J72" s="33"/>
    </row>
    <row r="73" spans="2:12" x14ac:dyDescent="0.3">
      <c r="B73" s="31"/>
      <c r="C73" s="32"/>
      <c r="D73" s="32"/>
      <c r="E73" s="32"/>
      <c r="F73" s="32"/>
      <c r="G73" s="32"/>
      <c r="H73" s="32"/>
      <c r="I73" s="32"/>
      <c r="J73" s="33"/>
    </row>
    <row r="74" spans="2:12" ht="16.2" thickBot="1" x14ac:dyDescent="0.35">
      <c r="B74" s="88" t="s">
        <v>15</v>
      </c>
      <c r="C74" s="89">
        <f>RATE(C70,C71,C72)</f>
        <v>0.13434372429256397</v>
      </c>
      <c r="D74" s="41"/>
      <c r="E74" s="41"/>
      <c r="F74" s="41"/>
      <c r="G74" s="41"/>
      <c r="H74" s="41"/>
      <c r="I74" s="41"/>
      <c r="J74" s="42"/>
    </row>
    <row r="75" spans="2:12" ht="16.2" thickBot="1" x14ac:dyDescent="0.35">
      <c r="B75" s="7"/>
      <c r="C75" s="8"/>
    </row>
    <row r="76" spans="2:12" ht="15.6" x14ac:dyDescent="0.3">
      <c r="B76" s="59" t="s">
        <v>112</v>
      </c>
      <c r="C76" s="90"/>
      <c r="D76" s="83"/>
      <c r="E76" s="83"/>
      <c r="F76" s="83"/>
      <c r="G76" s="83"/>
      <c r="H76" s="83"/>
      <c r="I76" s="83"/>
      <c r="J76" s="83"/>
      <c r="K76" s="83"/>
      <c r="L76" s="84"/>
    </row>
    <row r="77" spans="2:12" ht="15.6" x14ac:dyDescent="0.3">
      <c r="B77" s="91" t="s">
        <v>113</v>
      </c>
      <c r="C77" s="67"/>
      <c r="D77" s="32"/>
      <c r="E77" s="32"/>
      <c r="F77" s="32"/>
      <c r="G77" s="32"/>
      <c r="H77" s="32"/>
      <c r="I77" s="32"/>
      <c r="J77" s="32"/>
      <c r="K77" s="32"/>
      <c r="L77" s="33"/>
    </row>
    <row r="78" spans="2:12" ht="15.6" x14ac:dyDescent="0.3">
      <c r="B78" s="91" t="s">
        <v>114</v>
      </c>
      <c r="C78" s="67"/>
      <c r="D78" s="32"/>
      <c r="E78" s="32"/>
      <c r="F78" s="32"/>
      <c r="G78" s="32"/>
      <c r="H78" s="32"/>
      <c r="I78" s="32"/>
      <c r="J78" s="32"/>
      <c r="K78" s="32"/>
      <c r="L78" s="33"/>
    </row>
    <row r="79" spans="2:12" ht="15.6" x14ac:dyDescent="0.3">
      <c r="B79" s="91" t="s">
        <v>115</v>
      </c>
      <c r="C79" s="67"/>
      <c r="D79" s="32"/>
      <c r="E79" s="32"/>
      <c r="F79" s="32"/>
      <c r="G79" s="32"/>
      <c r="H79" s="32"/>
      <c r="I79" s="32"/>
      <c r="J79" s="32"/>
      <c r="K79" s="32"/>
      <c r="L79" s="33"/>
    </row>
    <row r="80" spans="2:12" ht="15.6" x14ac:dyDescent="0.3">
      <c r="B80" s="91" t="s">
        <v>116</v>
      </c>
      <c r="C80" s="67"/>
      <c r="D80" s="32"/>
      <c r="E80" s="32"/>
      <c r="F80" s="32"/>
      <c r="G80" s="32"/>
      <c r="H80" s="32"/>
      <c r="I80" s="32"/>
      <c r="J80" s="32"/>
      <c r="K80" s="32"/>
      <c r="L80" s="33"/>
    </row>
    <row r="81" spans="2:12" ht="15.6" x14ac:dyDescent="0.3">
      <c r="B81" s="91" t="s">
        <v>117</v>
      </c>
      <c r="C81" s="67"/>
      <c r="D81" s="32"/>
      <c r="E81" s="32"/>
      <c r="F81" s="32"/>
      <c r="G81" s="32"/>
      <c r="H81" s="32"/>
      <c r="I81" s="32"/>
      <c r="J81" s="32"/>
      <c r="K81" s="32"/>
      <c r="L81" s="33"/>
    </row>
    <row r="82" spans="2:12" ht="15.6" x14ac:dyDescent="0.3">
      <c r="B82" s="91" t="s">
        <v>118</v>
      </c>
      <c r="C82" s="67"/>
      <c r="D82" s="32"/>
      <c r="E82" s="32"/>
      <c r="F82" s="32"/>
      <c r="G82" s="32"/>
      <c r="H82" s="32"/>
      <c r="I82" s="32"/>
      <c r="J82" s="32"/>
      <c r="K82" s="32"/>
      <c r="L82" s="33"/>
    </row>
    <row r="83" spans="2:12" ht="15.6" x14ac:dyDescent="0.3">
      <c r="B83" s="92" t="s">
        <v>119</v>
      </c>
      <c r="C83" s="32"/>
      <c r="D83" s="32"/>
      <c r="E83" s="32"/>
      <c r="F83" s="32"/>
      <c r="G83" s="32"/>
      <c r="H83" s="32"/>
      <c r="I83" s="32"/>
      <c r="J83" s="32"/>
      <c r="K83" s="32"/>
      <c r="L83" s="33"/>
    </row>
    <row r="84" spans="2:12" ht="15.6" x14ac:dyDescent="0.3">
      <c r="B84" s="92"/>
      <c r="C84" s="32"/>
      <c r="D84" s="32"/>
      <c r="E84" s="32"/>
      <c r="F84" s="32"/>
      <c r="G84" s="32"/>
      <c r="H84" s="32"/>
      <c r="I84" s="32"/>
      <c r="J84" s="32"/>
      <c r="K84" s="32"/>
      <c r="L84" s="33"/>
    </row>
    <row r="85" spans="2:12" ht="15.6" x14ac:dyDescent="0.3">
      <c r="B85" s="93" t="s">
        <v>120</v>
      </c>
      <c r="C85" s="32"/>
      <c r="D85" s="32"/>
      <c r="E85" s="32"/>
      <c r="F85" s="32"/>
      <c r="G85" s="32"/>
      <c r="H85" s="32"/>
      <c r="I85" s="32"/>
      <c r="J85" s="32"/>
      <c r="K85" s="32"/>
      <c r="L85" s="33"/>
    </row>
    <row r="86" spans="2:12" ht="15.6" x14ac:dyDescent="0.3">
      <c r="B86" s="91" t="s">
        <v>121</v>
      </c>
      <c r="C86" s="32"/>
      <c r="D86" s="32"/>
      <c r="E86" s="32"/>
      <c r="F86" s="32"/>
      <c r="G86" s="32"/>
      <c r="H86" s="32"/>
      <c r="I86" s="32"/>
      <c r="J86" s="32"/>
      <c r="K86" s="32"/>
      <c r="L86" s="33"/>
    </row>
    <row r="87" spans="2:12" ht="15.6" x14ac:dyDescent="0.3">
      <c r="B87" s="91" t="s">
        <v>114</v>
      </c>
      <c r="C87" s="32"/>
      <c r="D87" s="32"/>
      <c r="E87" s="32"/>
      <c r="F87" s="32"/>
      <c r="G87" s="32"/>
      <c r="H87" s="32"/>
      <c r="I87" s="32"/>
      <c r="J87" s="32"/>
      <c r="K87" s="32"/>
      <c r="L87" s="33"/>
    </row>
    <row r="88" spans="2:12" ht="15.6" x14ac:dyDescent="0.3">
      <c r="B88" s="91" t="s">
        <v>115</v>
      </c>
      <c r="C88" s="32"/>
      <c r="D88" s="32"/>
      <c r="E88" s="32"/>
      <c r="F88" s="32"/>
      <c r="G88" s="32"/>
      <c r="H88" s="32"/>
      <c r="I88" s="32"/>
      <c r="J88" s="32"/>
      <c r="K88" s="32"/>
      <c r="L88" s="33"/>
    </row>
    <row r="89" spans="2:12" ht="15.6" x14ac:dyDescent="0.3">
      <c r="B89" s="91" t="s">
        <v>116</v>
      </c>
      <c r="C89" s="32"/>
      <c r="D89" s="32"/>
      <c r="E89" s="32"/>
      <c r="F89" s="32"/>
      <c r="G89" s="32"/>
      <c r="H89" s="32"/>
      <c r="I89" s="32"/>
      <c r="J89" s="32"/>
      <c r="K89" s="32"/>
      <c r="L89" s="33"/>
    </row>
    <row r="90" spans="2:12" ht="15.6" x14ac:dyDescent="0.3">
      <c r="B90" s="91" t="s">
        <v>117</v>
      </c>
      <c r="C90" s="32"/>
      <c r="D90" s="32"/>
      <c r="E90" s="32"/>
      <c r="F90" s="32"/>
      <c r="G90" s="32"/>
      <c r="H90" s="32"/>
      <c r="I90" s="32"/>
      <c r="J90" s="32"/>
      <c r="K90" s="32"/>
      <c r="L90" s="33"/>
    </row>
    <row r="91" spans="2:12" ht="15.6" x14ac:dyDescent="0.3">
      <c r="B91" s="91" t="s">
        <v>118</v>
      </c>
      <c r="C91" s="32"/>
      <c r="D91" s="32"/>
      <c r="E91" s="32"/>
      <c r="F91" s="32"/>
      <c r="G91" s="32"/>
      <c r="H91" s="32"/>
      <c r="I91" s="32"/>
      <c r="J91" s="32"/>
      <c r="K91" s="32"/>
      <c r="L91" s="33"/>
    </row>
    <row r="92" spans="2:12" ht="15.6" x14ac:dyDescent="0.3">
      <c r="B92" s="92" t="s">
        <v>119</v>
      </c>
      <c r="C92" s="32"/>
      <c r="D92" s="32"/>
      <c r="E92" s="32"/>
      <c r="F92" s="32"/>
      <c r="G92" s="32"/>
      <c r="H92" s="32"/>
      <c r="I92" s="32"/>
      <c r="J92" s="32"/>
      <c r="K92" s="32"/>
      <c r="L92" s="33"/>
    </row>
    <row r="93" spans="2:12" ht="15.6" x14ac:dyDescent="0.3">
      <c r="B93" s="92"/>
      <c r="C93" s="32"/>
      <c r="D93" s="32"/>
      <c r="E93" s="32"/>
      <c r="F93" s="32"/>
      <c r="G93" s="32"/>
      <c r="H93" s="32"/>
      <c r="I93" s="32"/>
      <c r="J93" s="32"/>
      <c r="K93" s="32"/>
      <c r="L93" s="33"/>
    </row>
    <row r="94" spans="2:12" ht="16.2" thickBot="1" x14ac:dyDescent="0.35">
      <c r="B94" s="94" t="s">
        <v>122</v>
      </c>
      <c r="C94" s="41"/>
      <c r="D94" s="41"/>
      <c r="E94" s="41"/>
      <c r="F94" s="41"/>
      <c r="G94" s="41"/>
      <c r="H94" s="41"/>
      <c r="I94" s="41"/>
      <c r="J94" s="41"/>
      <c r="K94" s="41"/>
      <c r="L94" s="42"/>
    </row>
    <row r="95" spans="2:12" ht="15" thickBot="1" x14ac:dyDescent="0.35"/>
    <row r="96" spans="2:12" ht="15.6" x14ac:dyDescent="0.3">
      <c r="B96" s="59" t="s">
        <v>36</v>
      </c>
      <c r="C96" s="60"/>
      <c r="D96" s="60"/>
      <c r="E96" s="60"/>
      <c r="F96" s="60"/>
      <c r="G96" s="60"/>
      <c r="H96" s="60"/>
      <c r="I96" s="83"/>
      <c r="J96" s="84"/>
    </row>
    <row r="97" spans="2:10" ht="15.6" x14ac:dyDescent="0.3">
      <c r="B97" s="62" t="s">
        <v>37</v>
      </c>
      <c r="C97" s="63"/>
      <c r="D97" s="63"/>
      <c r="E97" s="63"/>
      <c r="F97" s="63"/>
      <c r="G97" s="63"/>
      <c r="H97" s="63"/>
      <c r="I97" s="32"/>
      <c r="J97" s="33"/>
    </row>
    <row r="98" spans="2:10" ht="15.6" x14ac:dyDescent="0.3">
      <c r="B98" s="62" t="s">
        <v>38</v>
      </c>
      <c r="C98" s="63"/>
      <c r="D98" s="63"/>
      <c r="E98" s="63"/>
      <c r="F98" s="63"/>
      <c r="G98" s="63"/>
      <c r="H98" s="63"/>
      <c r="I98" s="32"/>
      <c r="J98" s="33"/>
    </row>
    <row r="99" spans="2:10" ht="15.6" x14ac:dyDescent="0.3">
      <c r="B99" s="62" t="s">
        <v>39</v>
      </c>
      <c r="C99" s="63"/>
      <c r="D99" s="63"/>
      <c r="E99" s="63"/>
      <c r="F99" s="63"/>
      <c r="G99" s="63"/>
      <c r="H99" s="63"/>
      <c r="I99" s="32"/>
      <c r="J99" s="33"/>
    </row>
    <row r="100" spans="2:10" ht="15.6" x14ac:dyDescent="0.3">
      <c r="B100" s="86"/>
      <c r="C100" s="63"/>
      <c r="D100" s="63"/>
      <c r="E100" s="63"/>
      <c r="F100" s="63"/>
      <c r="G100" s="63"/>
      <c r="H100" s="63"/>
      <c r="I100" s="32"/>
      <c r="J100" s="33"/>
    </row>
    <row r="101" spans="2:10" ht="15.6" x14ac:dyDescent="0.3">
      <c r="B101" s="62" t="s">
        <v>40</v>
      </c>
      <c r="C101" s="63"/>
      <c r="D101" s="63"/>
      <c r="E101" s="63"/>
      <c r="F101" s="63"/>
      <c r="G101" s="63"/>
      <c r="H101" s="63"/>
      <c r="I101" s="32"/>
      <c r="J101" s="33"/>
    </row>
    <row r="102" spans="2:10" ht="15.6" x14ac:dyDescent="0.3">
      <c r="B102" s="65"/>
      <c r="C102" s="63"/>
      <c r="D102" s="63"/>
      <c r="E102" s="63"/>
      <c r="F102" s="63"/>
      <c r="G102" s="63"/>
      <c r="H102" s="63"/>
      <c r="I102" s="32"/>
      <c r="J102" s="33"/>
    </row>
    <row r="103" spans="2:10" ht="15.6" x14ac:dyDescent="0.3">
      <c r="B103" s="62" t="s">
        <v>41</v>
      </c>
      <c r="C103" s="32"/>
      <c r="D103" s="32"/>
      <c r="E103" s="32"/>
      <c r="F103" s="32"/>
      <c r="G103" s="32"/>
      <c r="H103" s="32"/>
      <c r="I103" s="32"/>
      <c r="J103" s="33"/>
    </row>
    <row r="104" spans="2:10" ht="15.6" x14ac:dyDescent="0.3">
      <c r="B104" s="62" t="s">
        <v>42</v>
      </c>
      <c r="C104" s="32"/>
      <c r="D104" s="32"/>
      <c r="E104" s="32"/>
      <c r="F104" s="32"/>
      <c r="G104" s="32"/>
      <c r="H104" s="32"/>
      <c r="I104" s="32"/>
      <c r="J104" s="33"/>
    </row>
    <row r="105" spans="2:10" ht="15.6" x14ac:dyDescent="0.3">
      <c r="B105" s="62" t="s">
        <v>43</v>
      </c>
      <c r="C105" s="32"/>
      <c r="D105" s="32"/>
      <c r="E105" s="32"/>
      <c r="F105" s="32"/>
      <c r="G105" s="32"/>
      <c r="H105" s="32"/>
      <c r="I105" s="32"/>
      <c r="J105" s="33"/>
    </row>
    <row r="106" spans="2:10" ht="16.2" thickBot="1" x14ac:dyDescent="0.35">
      <c r="B106" s="95">
        <f>+C106/2</f>
        <v>25</v>
      </c>
      <c r="C106" s="96">
        <v>50</v>
      </c>
      <c r="D106" s="41"/>
      <c r="E106" s="41"/>
      <c r="F106" s="41"/>
      <c r="G106" s="41"/>
      <c r="H106" s="41"/>
      <c r="I106" s="41"/>
      <c r="J106" s="42"/>
    </row>
  </sheetData>
  <mergeCells count="2">
    <mergeCell ref="B1:H1"/>
    <mergeCell ref="B3:G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Bond Valuation</vt:lpstr>
      <vt:lpstr>Duration</vt:lpstr>
      <vt:lpstr>Help Topics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Rhodes, Meredith</dc:creator>
  <cp:lastModifiedBy>windows user</cp:lastModifiedBy>
  <dcterms:created xsi:type="dcterms:W3CDTF">2021-08-19T14:53:49Z</dcterms:created>
  <dcterms:modified xsi:type="dcterms:W3CDTF">2021-09-20T11:38:34Z</dcterms:modified>
</cp:coreProperties>
</file>