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3735" windowHeight="2070" activeTab="2"/>
  </bookViews>
  <sheets>
    <sheet name="1-Grade Calculator" sheetId="1" r:id="rId1"/>
    <sheet name="2-Tea Bag Weight" sheetId="2" r:id="rId2"/>
    <sheet name="3&amp;4-Property " sheetId="10" r:id="rId3"/>
  </sheets>
  <calcPr calcId="124519"/>
</workbook>
</file>

<file path=xl/calcChain.xml><?xml version="1.0" encoding="utf-8"?>
<calcChain xmlns="http://schemas.openxmlformats.org/spreadsheetml/2006/main">
  <c r="E12" i="2"/>
  <c r="E11"/>
  <c r="H7" i="10"/>
  <c r="H6"/>
  <c r="H5"/>
  <c r="H4"/>
  <c r="H3"/>
  <c r="F3"/>
  <c r="G3" s="1"/>
  <c r="F4" s="1"/>
  <c r="G4" s="1"/>
  <c r="F5" s="1"/>
  <c r="G5" s="1"/>
  <c r="F6" s="1"/>
  <c r="G6" s="1"/>
  <c r="F7" s="1"/>
  <c r="G7" s="1"/>
  <c r="B52"/>
  <c r="B54" s="1"/>
  <c r="E9" i="2"/>
  <c r="E7"/>
  <c r="E6"/>
  <c r="E3"/>
  <c r="E2"/>
  <c r="E9" i="1"/>
  <c r="F9" s="1"/>
  <c r="F4"/>
  <c r="F5"/>
  <c r="F6"/>
  <c r="F7"/>
  <c r="F8"/>
  <c r="F3"/>
  <c r="E4"/>
  <c r="E5"/>
  <c r="E6"/>
  <c r="E7"/>
  <c r="E8"/>
  <c r="E3"/>
  <c r="E10" i="2" l="1"/>
</calcChain>
</file>

<file path=xl/sharedStrings.xml><?xml version="1.0" encoding="utf-8"?>
<sst xmlns="http://schemas.openxmlformats.org/spreadsheetml/2006/main" count="61" uniqueCount="55">
  <si>
    <t>Assignments</t>
  </si>
  <si>
    <t>Points</t>
  </si>
  <si>
    <t>Weight</t>
  </si>
  <si>
    <t>HW1</t>
  </si>
  <si>
    <t>HW2</t>
  </si>
  <si>
    <t xml:space="preserve">Midterm </t>
  </si>
  <si>
    <t>Term Paper</t>
  </si>
  <si>
    <t>Final</t>
  </si>
  <si>
    <t>Quiz</t>
  </si>
  <si>
    <t>Percentage</t>
  </si>
  <si>
    <t>Grade</t>
  </si>
  <si>
    <t>A+</t>
  </si>
  <si>
    <t xml:space="preserve">A </t>
  </si>
  <si>
    <t>A-</t>
  </si>
  <si>
    <t>B+</t>
  </si>
  <si>
    <t>B</t>
  </si>
  <si>
    <t>B-</t>
  </si>
  <si>
    <t>C +</t>
  </si>
  <si>
    <t>C</t>
  </si>
  <si>
    <t>C-</t>
  </si>
  <si>
    <t>D+</t>
  </si>
  <si>
    <t xml:space="preserve">D </t>
  </si>
  <si>
    <t>D-</t>
  </si>
  <si>
    <t>F</t>
  </si>
  <si>
    <t>Marks Obtained</t>
  </si>
  <si>
    <t xml:space="preserve">Percentage </t>
  </si>
  <si>
    <t>weight of tea bag in grams</t>
  </si>
  <si>
    <t>Arithmetic Mean</t>
  </si>
  <si>
    <t>Arithmetic Median</t>
  </si>
  <si>
    <t>a)</t>
  </si>
  <si>
    <t>b)</t>
  </si>
  <si>
    <t>Third Quartile</t>
  </si>
  <si>
    <t>First Quartile</t>
  </si>
  <si>
    <t>c)</t>
  </si>
  <si>
    <t>Range</t>
  </si>
  <si>
    <t>Interquartile range</t>
  </si>
  <si>
    <t>Variance</t>
  </si>
  <si>
    <t>Standard Deviation</t>
  </si>
  <si>
    <t>Price of property sold (thousand dollars)</t>
  </si>
  <si>
    <t>Number of bins required</t>
  </si>
  <si>
    <t>Class size</t>
  </si>
  <si>
    <t>Lower limit</t>
  </si>
  <si>
    <t>Upper Limit</t>
  </si>
  <si>
    <t>Frequency</t>
  </si>
  <si>
    <t>Bin</t>
  </si>
  <si>
    <t>More</t>
  </si>
  <si>
    <t>BAR CHART</t>
  </si>
  <si>
    <t>PIE CHART</t>
  </si>
  <si>
    <t>HISTOGRAM</t>
  </si>
  <si>
    <t xml:space="preserve">Overall Grade </t>
  </si>
  <si>
    <t>Frequency Distribution</t>
  </si>
  <si>
    <t>4)</t>
  </si>
  <si>
    <t>3)</t>
  </si>
  <si>
    <r>
      <t xml:space="preserve">(e) </t>
    </r>
    <r>
      <rPr>
        <b/>
        <sz val="11"/>
        <color theme="1"/>
        <rFont val="Times New Roman"/>
        <family val="1"/>
      </rPr>
      <t>The company producing tea bags should be concerned about variation because median of tea in a tea bags of sample is almost equal to  5.5 grams  required to be in tea bags. It refers that almost 50 % tea bags  has tea weight less than weight required. Since the interquartile range is 0.175 , the company should exercise  extreme caution in respect to these variations.</t>
    </r>
  </si>
  <si>
    <r>
      <t>(d</t>
    </r>
    <r>
      <rPr>
        <b/>
        <sz val="11"/>
        <color theme="1"/>
        <rFont val="Calibri"/>
        <family val="2"/>
        <scheme val="minor"/>
      </rPr>
      <t xml:space="preserve">)  </t>
    </r>
    <r>
      <rPr>
        <b/>
        <sz val="11"/>
        <color theme="1"/>
        <rFont val="Times New Roman"/>
        <family val="1"/>
      </rPr>
      <t>The mean and median of the sample data is almost equal and and they also equal to the the required amount of tea in a tea bag. Therefore, the companies producing tea bags are required to extra caution to preclude any embrassing situation.</t>
    </r>
  </si>
</sst>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horizontal="center"/>
    </xf>
    <xf numFmtId="164" fontId="0" fillId="0" borderId="0" xfId="0" applyNumberFormat="1"/>
    <xf numFmtId="164" fontId="0" fillId="0" borderId="1" xfId="0" applyNumberFormat="1" applyBorder="1"/>
    <xf numFmtId="0" fontId="4" fillId="2" borderId="1" xfId="0" applyFont="1" applyFill="1" applyBorder="1"/>
    <xf numFmtId="0" fontId="2" fillId="0" borderId="0" xfId="0" applyFont="1" applyAlignment="1">
      <alignment wrapText="1"/>
    </xf>
    <xf numFmtId="0" fontId="2" fillId="7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9" fontId="3" fillId="5" borderId="3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0" borderId="0" xfId="0" applyFont="1"/>
    <xf numFmtId="0" fontId="5" fillId="8" borderId="5" xfId="0" applyFont="1" applyFill="1" applyBorder="1" applyAlignment="1">
      <alignment horizontal="center"/>
    </xf>
    <xf numFmtId="164" fontId="0" fillId="0" borderId="9" xfId="0" applyNumberFormat="1" applyFill="1" applyBorder="1" applyAlignment="1"/>
    <xf numFmtId="0" fontId="0" fillId="0" borderId="10" xfId="0" applyFill="1" applyBorder="1" applyAlignment="1"/>
    <xf numFmtId="0" fontId="0" fillId="0" borderId="11" xfId="0" applyFill="1" applyBorder="1" applyAlignment="1"/>
    <xf numFmtId="0" fontId="0" fillId="0" borderId="12" xfId="0" applyFill="1" applyBorder="1" applyAlignment="1"/>
    <xf numFmtId="0" fontId="4" fillId="2" borderId="13" xfId="0" applyFont="1" applyFill="1" applyBorder="1"/>
    <xf numFmtId="0" fontId="4" fillId="2" borderId="14" xfId="0" applyFont="1" applyFill="1" applyBorder="1"/>
    <xf numFmtId="164" fontId="0" fillId="0" borderId="13" xfId="0" applyNumberFormat="1" applyBorder="1"/>
    <xf numFmtId="1" fontId="0" fillId="0" borderId="14" xfId="0" applyNumberFormat="1" applyBorder="1"/>
    <xf numFmtId="164" fontId="0" fillId="0" borderId="15" xfId="0" applyNumberFormat="1" applyBorder="1"/>
    <xf numFmtId="164" fontId="0" fillId="0" borderId="16" xfId="0" applyNumberFormat="1" applyBorder="1"/>
    <xf numFmtId="1" fontId="0" fillId="0" borderId="17" xfId="0" applyNumberFormat="1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6" borderId="7" xfId="0" applyFont="1" applyFill="1" applyBorder="1" applyAlignment="1">
      <alignment horizontal="center"/>
    </xf>
    <xf numFmtId="0" fontId="8" fillId="6" borderId="8" xfId="0" applyFont="1" applyFill="1" applyBorder="1" applyAlignment="1">
      <alignment horizontal="center"/>
    </xf>
    <xf numFmtId="0" fontId="2" fillId="4" borderId="0" xfId="0" applyFont="1" applyFill="1"/>
    <xf numFmtId="164" fontId="2" fillId="4" borderId="0" xfId="0" applyNumberFormat="1" applyFont="1" applyFill="1"/>
    <xf numFmtId="0" fontId="2" fillId="4" borderId="0" xfId="0" applyFont="1" applyFill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1" fillId="2" borderId="2" xfId="0" applyFont="1" applyFill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Alignment="1">
      <alignment vertical="top" wrapText="1"/>
    </xf>
    <xf numFmtId="0" fontId="2" fillId="3" borderId="18" xfId="0" applyFont="1" applyFill="1" applyBorder="1" applyAlignment="1">
      <alignment horizontal="center" wrapText="1"/>
    </xf>
    <xf numFmtId="0" fontId="2" fillId="3" borderId="19" xfId="0" applyFont="1" applyFill="1" applyBorder="1" applyAlignment="1">
      <alignment horizontal="center" wrapText="1"/>
    </xf>
    <xf numFmtId="0" fontId="2" fillId="3" borderId="20" xfId="0" applyFont="1" applyFill="1" applyBorder="1" applyAlignment="1">
      <alignment horizontal="center" wrapText="1"/>
    </xf>
    <xf numFmtId="0" fontId="4" fillId="3" borderId="18" xfId="0" applyFont="1" applyFill="1" applyBorder="1" applyAlignment="1">
      <alignment horizontal="center" wrapText="1"/>
    </xf>
    <xf numFmtId="0" fontId="4" fillId="3" borderId="19" xfId="0" applyFont="1" applyFill="1" applyBorder="1" applyAlignment="1">
      <alignment horizontal="center" wrapText="1"/>
    </xf>
    <xf numFmtId="0" fontId="4" fillId="3" borderId="20" xfId="0" applyFont="1" applyFill="1" applyBorder="1" applyAlignment="1">
      <alignment horizontal="center" wrapText="1"/>
    </xf>
    <xf numFmtId="0" fontId="7" fillId="4" borderId="7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 wrapText="1"/>
    </xf>
    <xf numFmtId="0" fontId="7" fillId="4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Histogram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Frequency</c:v>
          </c:tx>
          <c:cat>
            <c:strRef>
              <c:f>'3&amp;4-Property '!$K$3:$K$8</c:f>
              <c:strCache>
                <c:ptCount val="6"/>
                <c:pt idx="0">
                  <c:v>$674</c:v>
                </c:pt>
                <c:pt idx="1">
                  <c:v>$1,243</c:v>
                </c:pt>
                <c:pt idx="2">
                  <c:v>$1,812</c:v>
                </c:pt>
                <c:pt idx="3">
                  <c:v>$2,381</c:v>
                </c:pt>
                <c:pt idx="4">
                  <c:v>$2,950</c:v>
                </c:pt>
                <c:pt idx="5">
                  <c:v>More</c:v>
                </c:pt>
              </c:strCache>
            </c:strRef>
          </c:cat>
          <c:val>
            <c:numRef>
              <c:f>'3&amp;4-Property '!$L$3:$L$8</c:f>
              <c:numCache>
                <c:formatCode>General</c:formatCode>
                <c:ptCount val="6"/>
                <c:pt idx="0">
                  <c:v>31</c:v>
                </c:pt>
                <c:pt idx="1">
                  <c:v>13</c:v>
                </c:pt>
                <c:pt idx="2">
                  <c:v>3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</c:numCache>
            </c:numRef>
          </c:val>
        </c:ser>
        <c:axId val="135151616"/>
        <c:axId val="135153536"/>
      </c:barChart>
      <c:catAx>
        <c:axId val="1351516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Bin</a:t>
                </a:r>
              </a:p>
            </c:rich>
          </c:tx>
          <c:layout/>
        </c:title>
        <c:tickLblPos val="nextTo"/>
        <c:crossAx val="135153536"/>
        <c:crosses val="autoZero"/>
        <c:auto val="1"/>
        <c:lblAlgn val="ctr"/>
        <c:lblOffset val="100"/>
      </c:catAx>
      <c:valAx>
        <c:axId val="1351535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Frequency</a:t>
                </a:r>
              </a:p>
            </c:rich>
          </c:tx>
          <c:layout/>
        </c:title>
        <c:numFmt formatCode="General" sourceLinked="1"/>
        <c:tickLblPos val="nextTo"/>
        <c:crossAx val="13515161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/>
      <c:barChart>
        <c:barDir val="bar"/>
        <c:grouping val="clustered"/>
        <c:ser>
          <c:idx val="0"/>
          <c:order val="0"/>
          <c:tx>
            <c:v>Property Sale </c:v>
          </c:tx>
          <c:cat>
            <c:strRef>
              <c:f>'3&amp;4-Property '!$K$3:$K$8</c:f>
              <c:strCache>
                <c:ptCount val="6"/>
                <c:pt idx="0">
                  <c:v>$674</c:v>
                </c:pt>
                <c:pt idx="1">
                  <c:v>$1,243</c:v>
                </c:pt>
                <c:pt idx="2">
                  <c:v>$1,812</c:v>
                </c:pt>
                <c:pt idx="3">
                  <c:v>$2,381</c:v>
                </c:pt>
                <c:pt idx="4">
                  <c:v>$2,950</c:v>
                </c:pt>
                <c:pt idx="5">
                  <c:v>More</c:v>
                </c:pt>
              </c:strCache>
            </c:strRef>
          </c:cat>
          <c:val>
            <c:numRef>
              <c:f>'3&amp;4-Property '!$L$3:$L$8</c:f>
              <c:numCache>
                <c:formatCode>General</c:formatCode>
                <c:ptCount val="6"/>
                <c:pt idx="0">
                  <c:v>31</c:v>
                </c:pt>
                <c:pt idx="1">
                  <c:v>13</c:v>
                </c:pt>
                <c:pt idx="2">
                  <c:v>3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</c:numCache>
            </c:numRef>
          </c:val>
        </c:ser>
        <c:axId val="135174016"/>
        <c:axId val="135175552"/>
      </c:barChart>
      <c:catAx>
        <c:axId val="135174016"/>
        <c:scaling>
          <c:orientation val="minMax"/>
        </c:scaling>
        <c:axPos val="l"/>
        <c:tickLblPos val="nextTo"/>
        <c:crossAx val="135175552"/>
        <c:crosses val="autoZero"/>
        <c:auto val="1"/>
        <c:lblAlgn val="ctr"/>
        <c:lblOffset val="100"/>
      </c:catAx>
      <c:valAx>
        <c:axId val="135175552"/>
        <c:scaling>
          <c:orientation val="minMax"/>
        </c:scaling>
        <c:axPos val="b"/>
        <c:numFmt formatCode="General" sourceLinked="1"/>
        <c:tickLblPos val="nextTo"/>
        <c:crossAx val="13517401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/>
      <c:pieChart>
        <c:varyColors val="1"/>
        <c:ser>
          <c:idx val="0"/>
          <c:order val="0"/>
          <c:tx>
            <c:v>Property Sale</c:v>
          </c:tx>
          <c:cat>
            <c:strRef>
              <c:f>'3&amp;4-Property '!$K$3:$K$8</c:f>
              <c:strCache>
                <c:ptCount val="6"/>
                <c:pt idx="0">
                  <c:v>$674</c:v>
                </c:pt>
                <c:pt idx="1">
                  <c:v>$1,243</c:v>
                </c:pt>
                <c:pt idx="2">
                  <c:v>$1,812</c:v>
                </c:pt>
                <c:pt idx="3">
                  <c:v>$2,381</c:v>
                </c:pt>
                <c:pt idx="4">
                  <c:v>$2,950</c:v>
                </c:pt>
                <c:pt idx="5">
                  <c:v>More</c:v>
                </c:pt>
              </c:strCache>
            </c:strRef>
          </c:cat>
          <c:val>
            <c:numRef>
              <c:f>'3&amp;4-Property '!$L$3:$L$8</c:f>
              <c:numCache>
                <c:formatCode>General</c:formatCode>
                <c:ptCount val="6"/>
                <c:pt idx="0">
                  <c:v>31</c:v>
                </c:pt>
                <c:pt idx="1">
                  <c:v>13</c:v>
                </c:pt>
                <c:pt idx="2">
                  <c:v>3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1</xdr:row>
      <xdr:rowOff>0</xdr:rowOff>
    </xdr:from>
    <xdr:to>
      <xdr:col>19</xdr:col>
      <xdr:colOff>476250</xdr:colOff>
      <xdr:row>10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476250</xdr:colOff>
      <xdr:row>13</xdr:row>
      <xdr:rowOff>38100</xdr:rowOff>
    </xdr:from>
    <xdr:to>
      <xdr:col>20</xdr:col>
      <xdr:colOff>171450</xdr:colOff>
      <xdr:row>27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581025</xdr:colOff>
      <xdr:row>29</xdr:row>
      <xdr:rowOff>76200</xdr:rowOff>
    </xdr:from>
    <xdr:to>
      <xdr:col>20</xdr:col>
      <xdr:colOff>276225</xdr:colOff>
      <xdr:row>43</xdr:row>
      <xdr:rowOff>152400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T15"/>
  <sheetViews>
    <sheetView workbookViewId="0">
      <selection activeCell="B22" sqref="B22"/>
    </sheetView>
  </sheetViews>
  <sheetFormatPr defaultRowHeight="15"/>
  <cols>
    <col min="1" max="1" width="13.28515625" customWidth="1"/>
    <col min="4" max="5" width="15.85546875" customWidth="1"/>
    <col min="9" max="9" width="11" customWidth="1"/>
  </cols>
  <sheetData>
    <row r="2" spans="1:20">
      <c r="A2" s="2" t="s">
        <v>0</v>
      </c>
      <c r="B2" s="2" t="s">
        <v>1</v>
      </c>
      <c r="C2" s="2" t="s">
        <v>2</v>
      </c>
      <c r="D2" s="2" t="s">
        <v>24</v>
      </c>
      <c r="E2" s="2" t="s">
        <v>25</v>
      </c>
      <c r="F2" s="2" t="s">
        <v>10</v>
      </c>
      <c r="I2" s="7" t="s">
        <v>9</v>
      </c>
      <c r="J2" s="7" t="s">
        <v>10</v>
      </c>
    </row>
    <row r="3" spans="1:20">
      <c r="A3" s="9" t="s">
        <v>3</v>
      </c>
      <c r="B3" s="9">
        <v>20</v>
      </c>
      <c r="C3" s="9">
        <v>0.1</v>
      </c>
      <c r="D3" s="9">
        <v>18</v>
      </c>
      <c r="E3" s="10">
        <f>D3/B3</f>
        <v>0.9</v>
      </c>
      <c r="F3" s="9" t="str">
        <f>VLOOKUP(E3,$I$3:$J$15,2,TRUE)</f>
        <v>A-</v>
      </c>
      <c r="I3" s="8">
        <v>0</v>
      </c>
      <c r="J3" s="8" t="s">
        <v>23</v>
      </c>
      <c r="T3">
        <v>6.5</v>
      </c>
    </row>
    <row r="4" spans="1:20">
      <c r="A4" s="9" t="s">
        <v>4</v>
      </c>
      <c r="B4" s="9">
        <v>20</v>
      </c>
      <c r="C4" s="9">
        <v>0.1</v>
      </c>
      <c r="D4" s="9">
        <v>19</v>
      </c>
      <c r="E4" s="10">
        <f t="shared" ref="E4:E8" si="0">D4/B4</f>
        <v>0.95</v>
      </c>
      <c r="F4" s="9" t="str">
        <f t="shared" ref="F4:F9" si="1">VLOOKUP(E4,$I$3:$J$15,2,TRUE)</f>
        <v>A+</v>
      </c>
      <c r="I4" s="8">
        <v>0.6</v>
      </c>
      <c r="J4" s="8" t="s">
        <v>22</v>
      </c>
    </row>
    <row r="5" spans="1:20">
      <c r="A5" s="9" t="s">
        <v>8</v>
      </c>
      <c r="B5" s="9">
        <v>20</v>
      </c>
      <c r="C5" s="9">
        <v>0.1</v>
      </c>
      <c r="D5" s="9">
        <v>16.5</v>
      </c>
      <c r="E5" s="10">
        <f t="shared" si="0"/>
        <v>0.82499999999999996</v>
      </c>
      <c r="F5" s="9" t="str">
        <f t="shared" si="1"/>
        <v>B</v>
      </c>
      <c r="I5" s="8">
        <v>0.63</v>
      </c>
      <c r="J5" s="8" t="s">
        <v>21</v>
      </c>
    </row>
    <row r="6" spans="1:20">
      <c r="A6" s="9" t="s">
        <v>5</v>
      </c>
      <c r="B6" s="9">
        <v>60</v>
      </c>
      <c r="C6" s="9">
        <v>0.15</v>
      </c>
      <c r="D6" s="9">
        <v>45</v>
      </c>
      <c r="E6" s="10">
        <f t="shared" si="0"/>
        <v>0.75</v>
      </c>
      <c r="F6" s="9" t="str">
        <f t="shared" si="1"/>
        <v>C</v>
      </c>
      <c r="I6" s="8">
        <v>0.67</v>
      </c>
      <c r="J6" s="8" t="s">
        <v>20</v>
      </c>
    </row>
    <row r="7" spans="1:20">
      <c r="A7" s="9" t="s">
        <v>6</v>
      </c>
      <c r="B7" s="9">
        <v>200</v>
      </c>
      <c r="C7" s="9">
        <v>0.25</v>
      </c>
      <c r="D7" s="9">
        <v>186</v>
      </c>
      <c r="E7" s="10">
        <f t="shared" si="0"/>
        <v>0.93</v>
      </c>
      <c r="F7" s="9" t="str">
        <f t="shared" si="1"/>
        <v xml:space="preserve">A </v>
      </c>
      <c r="I7" s="8">
        <v>0.7</v>
      </c>
      <c r="J7" s="8" t="s">
        <v>19</v>
      </c>
    </row>
    <row r="8" spans="1:20" ht="15.75" thickBot="1">
      <c r="A8" s="9" t="s">
        <v>7</v>
      </c>
      <c r="B8" s="9">
        <v>150</v>
      </c>
      <c r="C8" s="9">
        <v>0.3</v>
      </c>
      <c r="D8" s="9">
        <v>142</v>
      </c>
      <c r="E8" s="10">
        <f t="shared" si="0"/>
        <v>0.94666666666666666</v>
      </c>
      <c r="F8" s="12" t="str">
        <f t="shared" si="1"/>
        <v>A+</v>
      </c>
      <c r="I8" s="8">
        <v>0.73</v>
      </c>
      <c r="J8" s="8" t="s">
        <v>18</v>
      </c>
    </row>
    <row r="9" spans="1:20" ht="15.75" thickBot="1">
      <c r="A9" s="41" t="s">
        <v>49</v>
      </c>
      <c r="B9" s="42"/>
      <c r="C9" s="42"/>
      <c r="D9" s="42"/>
      <c r="E9" s="11">
        <f>E3*C3+E4*C4+E5*C5+E6*C6+E7*C7+E8*C8</f>
        <v>0.89650000000000007</v>
      </c>
      <c r="F9" s="14" t="str">
        <f t="shared" si="1"/>
        <v>A-</v>
      </c>
      <c r="I9" s="8">
        <v>0.76</v>
      </c>
      <c r="J9" s="8" t="s">
        <v>17</v>
      </c>
    </row>
    <row r="10" spans="1:20">
      <c r="I10" s="8">
        <v>0.79</v>
      </c>
      <c r="J10" s="8" t="s">
        <v>16</v>
      </c>
    </row>
    <row r="11" spans="1:20">
      <c r="I11" s="8">
        <v>0.82</v>
      </c>
      <c r="J11" s="8" t="s">
        <v>15</v>
      </c>
    </row>
    <row r="12" spans="1:20">
      <c r="I12" s="8">
        <v>0.85</v>
      </c>
      <c r="J12" s="8" t="s">
        <v>14</v>
      </c>
    </row>
    <row r="13" spans="1:20">
      <c r="I13" s="8">
        <v>0.88</v>
      </c>
      <c r="J13" s="8" t="s">
        <v>13</v>
      </c>
    </row>
    <row r="14" spans="1:20">
      <c r="E14" s="13"/>
      <c r="I14" s="8">
        <v>0.91</v>
      </c>
      <c r="J14" s="8" t="s">
        <v>12</v>
      </c>
    </row>
    <row r="15" spans="1:20">
      <c r="I15" s="8">
        <v>0.94</v>
      </c>
      <c r="J15" s="8" t="s">
        <v>11</v>
      </c>
    </row>
  </sheetData>
  <mergeCells count="1">
    <mergeCell ref="A9:D9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"/>
  <sheetViews>
    <sheetView workbookViewId="0">
      <selection activeCell="I5" sqref="I5"/>
    </sheetView>
  </sheetViews>
  <sheetFormatPr defaultRowHeight="15"/>
  <cols>
    <col min="1" max="1" width="13.5703125" customWidth="1"/>
    <col min="4" max="4" width="17.7109375" customWidth="1"/>
    <col min="9" max="9" width="15" customWidth="1"/>
  </cols>
  <sheetData>
    <row r="1" spans="1:13" ht="30">
      <c r="A1" s="39" t="s">
        <v>26</v>
      </c>
      <c r="C1" s="30" t="s">
        <v>29</v>
      </c>
      <c r="D1" s="30"/>
      <c r="E1" s="30"/>
      <c r="F1" s="30"/>
      <c r="G1" s="30"/>
      <c r="H1" s="30"/>
      <c r="I1" s="30"/>
    </row>
    <row r="2" spans="1:13">
      <c r="A2" s="1">
        <v>5.85</v>
      </c>
      <c r="C2" s="30"/>
      <c r="D2" s="30" t="s">
        <v>27</v>
      </c>
      <c r="E2" s="30">
        <f>AVERAGE(A2:A54)</f>
        <v>5.5254000000000012</v>
      </c>
      <c r="F2" s="30"/>
      <c r="G2" s="30"/>
      <c r="H2" s="30"/>
      <c r="I2" s="30"/>
    </row>
    <row r="3" spans="1:13">
      <c r="A3" s="1">
        <v>5.84</v>
      </c>
      <c r="C3" s="30"/>
      <c r="D3" s="30" t="s">
        <v>28</v>
      </c>
      <c r="E3" s="30">
        <f>MEDIAN(A2:A54)</f>
        <v>5.53</v>
      </c>
      <c r="F3" s="30"/>
      <c r="G3" s="30"/>
      <c r="H3" s="30"/>
      <c r="I3" s="30"/>
    </row>
    <row r="4" spans="1:13">
      <c r="A4" s="1">
        <v>5.42</v>
      </c>
      <c r="C4" s="30"/>
      <c r="D4" s="30"/>
      <c r="E4" s="30"/>
      <c r="F4" s="30"/>
      <c r="G4" s="30"/>
      <c r="H4" s="30"/>
      <c r="I4" s="30"/>
    </row>
    <row r="5" spans="1:13">
      <c r="A5" s="1">
        <v>5.4</v>
      </c>
      <c r="C5" s="30" t="s">
        <v>30</v>
      </c>
      <c r="D5" s="30"/>
      <c r="E5" s="30"/>
      <c r="F5" s="30"/>
      <c r="G5" s="30"/>
      <c r="H5" s="30"/>
      <c r="I5" s="30"/>
    </row>
    <row r="6" spans="1:13">
      <c r="A6" s="1">
        <v>5.53</v>
      </c>
      <c r="C6" s="30"/>
      <c r="D6" s="30" t="s">
        <v>32</v>
      </c>
      <c r="E6" s="30">
        <f>QUARTILE(A2:A54,1)</f>
        <v>5.4425000000000008</v>
      </c>
      <c r="F6" s="30"/>
      <c r="G6" s="30"/>
      <c r="H6" s="30"/>
      <c r="I6" s="30"/>
    </row>
    <row r="7" spans="1:13">
      <c r="A7" s="1">
        <v>5.34</v>
      </c>
      <c r="C7" s="30"/>
      <c r="D7" s="30" t="s">
        <v>31</v>
      </c>
      <c r="E7" s="30">
        <f>QUARTILE(A2:A54,3)</f>
        <v>5.6025</v>
      </c>
      <c r="F7" s="30"/>
      <c r="G7" s="30"/>
      <c r="H7" s="30"/>
      <c r="I7" s="30"/>
    </row>
    <row r="8" spans="1:13">
      <c r="A8" s="1">
        <v>5.54</v>
      </c>
      <c r="C8" s="30"/>
      <c r="D8" s="30"/>
      <c r="E8" s="30"/>
      <c r="F8" s="30"/>
      <c r="G8" s="30"/>
      <c r="H8" s="30"/>
      <c r="I8" s="30"/>
    </row>
    <row r="9" spans="1:13">
      <c r="A9" s="1">
        <v>5.45</v>
      </c>
      <c r="C9" s="30" t="s">
        <v>33</v>
      </c>
      <c r="D9" s="30" t="s">
        <v>34</v>
      </c>
      <c r="E9" s="30">
        <f>MAX(A2:A54)-MIN(A2:A54)</f>
        <v>0.59999999999999964</v>
      </c>
      <c r="F9" s="30"/>
      <c r="G9" s="30"/>
      <c r="H9" s="30"/>
      <c r="I9" s="30"/>
    </row>
    <row r="10" spans="1:13">
      <c r="A10" s="1">
        <v>5.52</v>
      </c>
      <c r="C10" s="30"/>
      <c r="D10" s="30" t="s">
        <v>35</v>
      </c>
      <c r="E10" s="30">
        <f>E7-E6</f>
        <v>0.15999999999999925</v>
      </c>
      <c r="F10" s="30"/>
      <c r="G10" s="30"/>
      <c r="H10" s="30"/>
      <c r="I10" s="30"/>
    </row>
    <row r="11" spans="1:13">
      <c r="A11" s="1">
        <v>5.41</v>
      </c>
      <c r="C11" s="30"/>
      <c r="D11" s="30" t="s">
        <v>36</v>
      </c>
      <c r="E11" s="30">
        <f>VARA(A2:A54)</f>
        <v>1.674779591836081E-2</v>
      </c>
      <c r="F11" s="30"/>
      <c r="G11" s="30"/>
      <c r="H11" s="30"/>
      <c r="I11" s="30"/>
    </row>
    <row r="12" spans="1:13">
      <c r="A12" s="1">
        <v>5.57</v>
      </c>
      <c r="C12" s="30"/>
      <c r="D12" s="30" t="s">
        <v>37</v>
      </c>
      <c r="E12" s="30">
        <f>STDEVA(A2:A54)</f>
        <v>0.12941327566506</v>
      </c>
      <c r="F12" s="30"/>
      <c r="G12" s="30"/>
      <c r="H12" s="30"/>
      <c r="I12" s="30"/>
    </row>
    <row r="13" spans="1:13">
      <c r="A13" s="1">
        <v>5.4</v>
      </c>
      <c r="C13" s="30"/>
      <c r="D13" s="30"/>
      <c r="E13" s="30"/>
      <c r="F13" s="30"/>
      <c r="G13" s="30"/>
      <c r="H13" s="30"/>
      <c r="I13" s="30"/>
    </row>
    <row r="14" spans="1:13">
      <c r="A14" s="1">
        <v>5.53</v>
      </c>
      <c r="C14" s="43" t="s">
        <v>53</v>
      </c>
      <c r="D14" s="43"/>
      <c r="E14" s="43"/>
      <c r="F14" s="43"/>
      <c r="G14" s="43"/>
      <c r="H14" s="43"/>
      <c r="I14" s="43"/>
      <c r="J14" s="43"/>
      <c r="K14" s="43"/>
      <c r="L14" s="43"/>
      <c r="M14" s="43"/>
    </row>
    <row r="15" spans="1:13">
      <c r="A15" s="1">
        <v>5.54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</row>
    <row r="16" spans="1:13">
      <c r="A16" s="1">
        <v>5.55</v>
      </c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</row>
    <row r="17" spans="1:13">
      <c r="A17" s="1">
        <v>5.62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</row>
    <row r="18" spans="1:13">
      <c r="A18" s="1">
        <v>5.66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</row>
    <row r="19" spans="1:13">
      <c r="A19" s="1">
        <v>5.46</v>
      </c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</row>
    <row r="20" spans="1:13">
      <c r="A20" s="1">
        <v>5.64</v>
      </c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</row>
    <row r="21" spans="1:13">
      <c r="A21" s="1">
        <v>5.51</v>
      </c>
      <c r="C21" s="43" t="s">
        <v>54</v>
      </c>
      <c r="D21" s="43"/>
      <c r="E21" s="43"/>
      <c r="F21" s="43"/>
      <c r="G21" s="43"/>
      <c r="H21" s="43"/>
      <c r="I21" s="43"/>
      <c r="J21" s="43"/>
      <c r="K21" s="43"/>
      <c r="L21" s="43"/>
      <c r="M21" s="43"/>
    </row>
    <row r="22" spans="1:13">
      <c r="A22" s="1">
        <v>5.67</v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</row>
    <row r="23" spans="1:13">
      <c r="A23" s="1">
        <v>5.4</v>
      </c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</row>
    <row r="24" spans="1:13">
      <c r="A24" s="1">
        <v>5.47</v>
      </c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</row>
    <row r="25" spans="1:13">
      <c r="A25" s="1">
        <v>5.61</v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  <row r="26" spans="1:13">
      <c r="A26" s="1">
        <v>5.53</v>
      </c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</row>
    <row r="27" spans="1:13">
      <c r="A27" s="1">
        <v>5.32</v>
      </c>
      <c r="C27" s="30"/>
      <c r="D27" s="30"/>
      <c r="E27" s="30"/>
      <c r="F27" s="30"/>
      <c r="G27" s="30"/>
      <c r="H27" s="30"/>
      <c r="I27" s="30"/>
    </row>
    <row r="28" spans="1:13">
      <c r="A28" s="1">
        <v>5.67</v>
      </c>
      <c r="C28" s="30"/>
      <c r="D28" s="30"/>
      <c r="E28" s="30"/>
      <c r="F28" s="30"/>
      <c r="G28" s="30"/>
      <c r="H28" s="30"/>
      <c r="I28" s="30"/>
    </row>
    <row r="29" spans="1:13">
      <c r="A29" s="1">
        <v>5.29</v>
      </c>
      <c r="C29" s="30"/>
      <c r="D29" s="30"/>
      <c r="E29" s="30"/>
      <c r="F29" s="30"/>
      <c r="G29" s="30"/>
      <c r="H29" s="30"/>
      <c r="I29" s="30"/>
    </row>
    <row r="30" spans="1:13">
      <c r="A30" s="1">
        <v>5.49</v>
      </c>
      <c r="C30" s="30"/>
      <c r="D30" s="30"/>
      <c r="E30" s="30"/>
      <c r="F30" s="30"/>
      <c r="G30" s="30"/>
      <c r="H30" s="30"/>
      <c r="I30" s="30"/>
    </row>
    <row r="31" spans="1:13">
      <c r="A31" s="1">
        <v>5.55</v>
      </c>
      <c r="C31" s="30"/>
      <c r="D31" s="30"/>
      <c r="E31" s="30"/>
      <c r="F31" s="30"/>
      <c r="G31" s="30"/>
      <c r="H31" s="30"/>
      <c r="I31" s="30"/>
    </row>
    <row r="32" spans="1:13">
      <c r="A32" s="1">
        <v>5.77</v>
      </c>
      <c r="C32" s="30"/>
      <c r="D32" s="30"/>
      <c r="E32" s="30"/>
      <c r="F32" s="30"/>
      <c r="G32" s="30"/>
      <c r="H32" s="30"/>
      <c r="I32" s="30"/>
    </row>
    <row r="33" spans="1:9">
      <c r="A33" s="1">
        <v>5.57</v>
      </c>
      <c r="C33" s="30"/>
      <c r="D33" s="30"/>
      <c r="E33" s="30"/>
      <c r="F33" s="30"/>
      <c r="G33" s="30"/>
      <c r="H33" s="30"/>
      <c r="I33" s="30"/>
    </row>
    <row r="34" spans="1:9">
      <c r="A34" s="1">
        <v>5.42</v>
      </c>
      <c r="C34" s="30"/>
      <c r="D34" s="30"/>
      <c r="E34" s="30"/>
      <c r="F34" s="30"/>
      <c r="G34" s="30"/>
      <c r="H34" s="30"/>
      <c r="I34" s="30"/>
    </row>
    <row r="35" spans="1:9">
      <c r="A35" s="1">
        <v>5.58</v>
      </c>
      <c r="C35" s="30"/>
      <c r="D35" s="30"/>
      <c r="E35" s="30"/>
      <c r="F35" s="30"/>
      <c r="G35" s="30"/>
      <c r="H35" s="30"/>
      <c r="I35" s="30"/>
    </row>
    <row r="36" spans="1:9">
      <c r="A36" s="1">
        <v>5.68</v>
      </c>
      <c r="C36" s="30"/>
      <c r="D36" s="30"/>
      <c r="E36" s="30"/>
      <c r="F36" s="30"/>
      <c r="G36" s="30"/>
      <c r="H36" s="30"/>
      <c r="I36" s="30"/>
    </row>
    <row r="37" spans="1:9">
      <c r="A37" s="1">
        <v>5.5</v>
      </c>
      <c r="C37" s="30"/>
      <c r="D37" s="30"/>
      <c r="E37" s="30"/>
      <c r="F37" s="30"/>
      <c r="G37" s="30"/>
      <c r="H37" s="30"/>
      <c r="I37" s="30"/>
    </row>
    <row r="38" spans="1:9">
      <c r="A38" s="1">
        <v>5.32</v>
      </c>
      <c r="C38" s="30"/>
      <c r="D38" s="30"/>
      <c r="E38" s="30"/>
      <c r="F38" s="30"/>
      <c r="G38" s="30"/>
      <c r="H38" s="30"/>
      <c r="I38" s="30"/>
    </row>
    <row r="39" spans="1:9">
      <c r="A39" s="1">
        <v>5.5</v>
      </c>
      <c r="C39" s="30"/>
      <c r="D39" s="30"/>
      <c r="E39" s="30"/>
      <c r="F39" s="30"/>
      <c r="G39" s="30"/>
      <c r="H39" s="30"/>
      <c r="I39" s="30"/>
    </row>
    <row r="40" spans="1:9">
      <c r="A40" s="1">
        <v>5.53</v>
      </c>
      <c r="C40" s="30"/>
      <c r="D40" s="30"/>
      <c r="E40" s="30"/>
      <c r="F40" s="30"/>
      <c r="G40" s="30"/>
      <c r="H40" s="30"/>
      <c r="I40" s="30"/>
    </row>
    <row r="41" spans="1:9">
      <c r="A41" s="1">
        <v>5.58</v>
      </c>
      <c r="C41" s="30"/>
      <c r="D41" s="30"/>
      <c r="E41" s="30"/>
      <c r="F41" s="30"/>
      <c r="G41" s="30"/>
      <c r="H41" s="30"/>
      <c r="I41" s="30"/>
    </row>
    <row r="42" spans="1:9">
      <c r="A42" s="1">
        <v>5.61</v>
      </c>
      <c r="C42" s="30"/>
      <c r="D42" s="30"/>
      <c r="E42" s="30"/>
      <c r="F42" s="30"/>
      <c r="G42" s="30"/>
      <c r="H42" s="30"/>
      <c r="I42" s="30"/>
    </row>
    <row r="43" spans="1:9">
      <c r="A43" s="1">
        <v>5.45</v>
      </c>
      <c r="C43" s="30"/>
      <c r="D43" s="30"/>
      <c r="E43" s="30"/>
      <c r="F43" s="30"/>
      <c r="G43" s="30"/>
      <c r="H43" s="30"/>
      <c r="I43" s="30"/>
    </row>
    <row r="44" spans="1:9">
      <c r="A44" s="1">
        <v>5.44</v>
      </c>
    </row>
    <row r="45" spans="1:9">
      <c r="A45" s="1">
        <v>5.25</v>
      </c>
    </row>
    <row r="46" spans="1:9">
      <c r="A46" s="1">
        <v>5.56</v>
      </c>
    </row>
    <row r="47" spans="1:9">
      <c r="A47" s="1">
        <v>5.63</v>
      </c>
    </row>
    <row r="48" spans="1:9">
      <c r="A48" s="1"/>
    </row>
    <row r="49" spans="1:1">
      <c r="A49" s="1">
        <v>5.5</v>
      </c>
    </row>
    <row r="50" spans="1:1">
      <c r="A50" s="1"/>
    </row>
    <row r="51" spans="1:1">
      <c r="A51" s="1"/>
    </row>
    <row r="52" spans="1:1">
      <c r="A52" s="1">
        <v>5.57</v>
      </c>
    </row>
    <row r="53" spans="1:1">
      <c r="A53" s="1">
        <v>5.67</v>
      </c>
    </row>
    <row r="54" spans="1:1">
      <c r="A54" s="1">
        <v>5.36</v>
      </c>
    </row>
  </sheetData>
  <mergeCells count="2">
    <mergeCell ref="C14:M18"/>
    <mergeCell ref="C21:M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U54"/>
  <sheetViews>
    <sheetView tabSelected="1" workbookViewId="0">
      <selection activeCell="H14" sqref="H14"/>
    </sheetView>
  </sheetViews>
  <sheetFormatPr defaultRowHeight="15"/>
  <cols>
    <col min="1" max="1" width="12.28515625" customWidth="1"/>
    <col min="7" max="7" width="13.7109375" customWidth="1"/>
    <col min="12" max="12" width="14.140625" customWidth="1"/>
  </cols>
  <sheetData>
    <row r="1" spans="1:21" ht="15.75" thickBot="1">
      <c r="E1" t="s">
        <v>52</v>
      </c>
      <c r="F1" s="50" t="s">
        <v>50</v>
      </c>
      <c r="G1" s="51"/>
      <c r="H1" s="52"/>
      <c r="J1" t="s">
        <v>51</v>
      </c>
      <c r="M1" t="s">
        <v>29</v>
      </c>
      <c r="N1" s="26"/>
      <c r="O1" s="27"/>
      <c r="P1" s="27"/>
      <c r="Q1" s="27"/>
      <c r="R1" s="27"/>
      <c r="S1" s="27"/>
      <c r="T1" s="28"/>
    </row>
    <row r="2" spans="1:21" ht="75">
      <c r="A2" s="6" t="s">
        <v>38</v>
      </c>
      <c r="F2" s="19" t="s">
        <v>41</v>
      </c>
      <c r="G2" s="5" t="s">
        <v>42</v>
      </c>
      <c r="H2" s="20" t="s">
        <v>43</v>
      </c>
      <c r="K2" s="34" t="s">
        <v>44</v>
      </c>
      <c r="L2" s="35" t="s">
        <v>43</v>
      </c>
      <c r="N2" s="29"/>
      <c r="O2" s="30"/>
      <c r="P2" s="30"/>
      <c r="Q2" s="30"/>
      <c r="R2" s="30"/>
      <c r="S2" s="30"/>
      <c r="T2" s="31"/>
    </row>
    <row r="3" spans="1:21">
      <c r="A3" s="3">
        <v>105</v>
      </c>
      <c r="F3" s="21">
        <f>A3</f>
        <v>105</v>
      </c>
      <c r="G3" s="4">
        <f>F3+$B$54</f>
        <v>674</v>
      </c>
      <c r="H3" s="22">
        <f>COUNT(A3:A33)</f>
        <v>31</v>
      </c>
      <c r="K3" s="15">
        <v>674</v>
      </c>
      <c r="L3" s="16">
        <v>31</v>
      </c>
      <c r="N3" s="29"/>
      <c r="O3" s="30"/>
      <c r="P3" s="30"/>
      <c r="Q3" s="30"/>
      <c r="R3" s="30"/>
      <c r="S3" s="30"/>
      <c r="T3" s="31"/>
    </row>
    <row r="4" spans="1:21">
      <c r="A4" s="3">
        <v>192</v>
      </c>
      <c r="F4" s="21">
        <f>G3</f>
        <v>674</v>
      </c>
      <c r="G4" s="4">
        <f>F4+$B$54</f>
        <v>1243</v>
      </c>
      <c r="H4" s="22">
        <f>COUNT(A34:A46)</f>
        <v>13</v>
      </c>
      <c r="K4" s="15">
        <v>1243</v>
      </c>
      <c r="L4" s="16">
        <v>13</v>
      </c>
      <c r="N4" s="29"/>
      <c r="O4" s="30"/>
      <c r="P4" s="30"/>
      <c r="Q4" s="30"/>
      <c r="R4" s="30"/>
      <c r="S4" s="30"/>
      <c r="T4" s="31"/>
    </row>
    <row r="5" spans="1:21">
      <c r="A5" s="3">
        <v>240</v>
      </c>
      <c r="F5" s="21">
        <f t="shared" ref="F5:F7" si="0">G4</f>
        <v>1243</v>
      </c>
      <c r="G5" s="4">
        <f t="shared" ref="G5:G7" si="1">F5+$B$54</f>
        <v>1812</v>
      </c>
      <c r="H5" s="22">
        <f>COUNT(A47:A49)</f>
        <v>3</v>
      </c>
      <c r="K5" s="15">
        <v>1812</v>
      </c>
      <c r="L5" s="16">
        <v>3</v>
      </c>
      <c r="N5" s="29"/>
      <c r="O5" s="30"/>
      <c r="P5" s="30"/>
      <c r="Q5" s="30"/>
      <c r="R5" s="30"/>
      <c r="S5" s="30"/>
      <c r="T5" s="31"/>
    </row>
    <row r="6" spans="1:21">
      <c r="A6" s="3">
        <v>265</v>
      </c>
      <c r="F6" s="21">
        <f t="shared" si="0"/>
        <v>1812</v>
      </c>
      <c r="G6" s="4">
        <f t="shared" si="1"/>
        <v>2381</v>
      </c>
      <c r="H6" s="22">
        <f>0</f>
        <v>0</v>
      </c>
      <c r="K6" s="15">
        <v>2381</v>
      </c>
      <c r="L6" s="16">
        <v>0</v>
      </c>
      <c r="N6" s="29"/>
      <c r="O6" s="30"/>
      <c r="P6" s="30"/>
      <c r="Q6" s="30"/>
      <c r="R6" s="30"/>
      <c r="S6" s="30"/>
      <c r="T6" s="31"/>
    </row>
    <row r="7" spans="1:21" ht="15.75" thickBot="1">
      <c r="A7" s="3">
        <v>288</v>
      </c>
      <c r="F7" s="23">
        <f t="shared" si="0"/>
        <v>2381</v>
      </c>
      <c r="G7" s="24">
        <f t="shared" si="1"/>
        <v>2950</v>
      </c>
      <c r="H7" s="25">
        <f>COUNT(A50)</f>
        <v>1</v>
      </c>
      <c r="K7" s="15">
        <v>2950</v>
      </c>
      <c r="L7" s="16">
        <v>1</v>
      </c>
      <c r="N7" s="29"/>
      <c r="O7" s="30"/>
      <c r="P7" s="30"/>
      <c r="Q7" s="30"/>
      <c r="R7" s="30"/>
      <c r="S7" s="30"/>
      <c r="T7" s="31"/>
    </row>
    <row r="8" spans="1:21" ht="15.75" thickBot="1">
      <c r="A8" s="3">
        <v>299</v>
      </c>
      <c r="K8" s="17" t="s">
        <v>45</v>
      </c>
      <c r="L8" s="18">
        <v>0</v>
      </c>
      <c r="N8" s="29"/>
      <c r="O8" s="30"/>
      <c r="P8" s="30"/>
      <c r="Q8" s="30"/>
      <c r="R8" s="30"/>
      <c r="S8" s="30"/>
      <c r="T8" s="31"/>
    </row>
    <row r="9" spans="1:21">
      <c r="A9" s="3">
        <v>316</v>
      </c>
      <c r="N9" s="29"/>
      <c r="O9" s="30"/>
      <c r="P9" s="30"/>
      <c r="Q9" s="30"/>
      <c r="R9" s="30"/>
      <c r="S9" s="30"/>
      <c r="T9" s="31"/>
    </row>
    <row r="10" spans="1:21">
      <c r="A10" s="3">
        <v>320</v>
      </c>
      <c r="N10" s="29"/>
      <c r="O10" s="30"/>
      <c r="P10" s="30"/>
      <c r="Q10" s="30"/>
      <c r="R10" s="30"/>
      <c r="S10" s="30"/>
      <c r="T10" s="31"/>
    </row>
    <row r="11" spans="1:21" ht="15.75" thickBot="1">
      <c r="A11" s="3">
        <v>320</v>
      </c>
      <c r="N11" s="29"/>
      <c r="O11" s="30"/>
      <c r="P11" s="30"/>
      <c r="Q11" s="30"/>
      <c r="R11" s="30"/>
      <c r="S11" s="30"/>
      <c r="T11" s="31"/>
    </row>
    <row r="12" spans="1:21" ht="15.75" thickBot="1">
      <c r="A12" s="3">
        <v>333</v>
      </c>
      <c r="N12" s="47" t="s">
        <v>48</v>
      </c>
      <c r="O12" s="48"/>
      <c r="P12" s="48"/>
      <c r="Q12" s="48"/>
      <c r="R12" s="48"/>
      <c r="S12" s="48"/>
      <c r="T12" s="49"/>
    </row>
    <row r="13" spans="1:21" ht="15.75" thickBot="1">
      <c r="A13" s="3">
        <v>368</v>
      </c>
      <c r="M13" t="s">
        <v>30</v>
      </c>
    </row>
    <row r="14" spans="1:21">
      <c r="A14" s="3">
        <v>405</v>
      </c>
      <c r="M14" s="26"/>
      <c r="N14" s="27"/>
      <c r="O14" s="27"/>
      <c r="P14" s="27"/>
      <c r="Q14" s="27"/>
      <c r="R14" s="27"/>
      <c r="S14" s="27"/>
      <c r="T14" s="27"/>
      <c r="U14" s="28"/>
    </row>
    <row r="15" spans="1:21">
      <c r="A15" s="3">
        <v>406</v>
      </c>
      <c r="M15" s="29"/>
      <c r="N15" s="30"/>
      <c r="O15" s="30"/>
      <c r="P15" s="30"/>
      <c r="Q15" s="30"/>
      <c r="R15" s="30"/>
      <c r="S15" s="30"/>
      <c r="T15" s="30"/>
      <c r="U15" s="31"/>
    </row>
    <row r="16" spans="1:21">
      <c r="A16" s="3">
        <v>420</v>
      </c>
      <c r="M16" s="29"/>
      <c r="N16" s="30"/>
      <c r="O16" s="30"/>
      <c r="P16" s="30"/>
      <c r="Q16" s="30"/>
      <c r="R16" s="30"/>
      <c r="S16" s="30"/>
      <c r="T16" s="30"/>
      <c r="U16" s="31"/>
    </row>
    <row r="17" spans="1:21">
      <c r="A17" s="3">
        <v>428</v>
      </c>
      <c r="M17" s="29"/>
      <c r="N17" s="30"/>
      <c r="O17" s="30"/>
      <c r="P17" s="30"/>
      <c r="Q17" s="30"/>
      <c r="R17" s="30"/>
      <c r="S17" s="30"/>
      <c r="T17" s="30"/>
      <c r="U17" s="31"/>
    </row>
    <row r="18" spans="1:21">
      <c r="A18" s="3">
        <v>440</v>
      </c>
      <c r="M18" s="29"/>
      <c r="N18" s="30"/>
      <c r="O18" s="30"/>
      <c r="P18" s="30"/>
      <c r="Q18" s="30"/>
      <c r="R18" s="30"/>
      <c r="S18" s="30"/>
      <c r="T18" s="30"/>
      <c r="U18" s="31"/>
    </row>
    <row r="19" spans="1:21">
      <c r="A19" s="3">
        <v>443</v>
      </c>
      <c r="M19" s="29"/>
      <c r="N19" s="30"/>
      <c r="O19" s="30"/>
      <c r="P19" s="30"/>
      <c r="Q19" s="30"/>
      <c r="R19" s="30"/>
      <c r="S19" s="30"/>
      <c r="T19" s="30"/>
      <c r="U19" s="31"/>
    </row>
    <row r="20" spans="1:21">
      <c r="A20" s="3">
        <v>444</v>
      </c>
      <c r="M20" s="29"/>
      <c r="N20" s="30"/>
      <c r="O20" s="30"/>
      <c r="P20" s="30"/>
      <c r="Q20" s="30"/>
      <c r="R20" s="30"/>
      <c r="S20" s="30"/>
      <c r="T20" s="30"/>
      <c r="U20" s="31"/>
    </row>
    <row r="21" spans="1:21">
      <c r="A21" s="3">
        <v>449</v>
      </c>
      <c r="M21" s="29"/>
      <c r="N21" s="30"/>
      <c r="O21" s="30"/>
      <c r="P21" s="30"/>
      <c r="Q21" s="30"/>
      <c r="R21" s="30"/>
      <c r="S21" s="30"/>
      <c r="T21" s="30"/>
      <c r="U21" s="31"/>
    </row>
    <row r="22" spans="1:21">
      <c r="A22" s="3">
        <v>451</v>
      </c>
      <c r="M22" s="29"/>
      <c r="N22" s="30"/>
      <c r="O22" s="30"/>
      <c r="P22" s="30"/>
      <c r="Q22" s="30"/>
      <c r="R22" s="30"/>
      <c r="S22" s="30"/>
      <c r="T22" s="30"/>
      <c r="U22" s="31"/>
    </row>
    <row r="23" spans="1:21">
      <c r="A23" s="3">
        <v>469</v>
      </c>
      <c r="M23" s="29"/>
      <c r="N23" s="30"/>
      <c r="O23" s="30"/>
      <c r="P23" s="30"/>
      <c r="Q23" s="30"/>
      <c r="R23" s="30"/>
      <c r="S23" s="30"/>
      <c r="T23" s="30"/>
      <c r="U23" s="31"/>
    </row>
    <row r="24" spans="1:21">
      <c r="A24" s="3">
        <v>475</v>
      </c>
      <c r="M24" s="29"/>
      <c r="N24" s="30"/>
      <c r="O24" s="30"/>
      <c r="P24" s="30"/>
      <c r="Q24" s="30"/>
      <c r="R24" s="30"/>
      <c r="S24" s="30"/>
      <c r="T24" s="30"/>
      <c r="U24" s="31"/>
    </row>
    <row r="25" spans="1:21">
      <c r="A25" s="3">
        <v>495</v>
      </c>
      <c r="M25" s="29"/>
      <c r="N25" s="30"/>
      <c r="O25" s="30"/>
      <c r="P25" s="30"/>
      <c r="Q25" s="30"/>
      <c r="R25" s="30"/>
      <c r="S25" s="30"/>
      <c r="T25" s="30"/>
      <c r="U25" s="31"/>
    </row>
    <row r="26" spans="1:21">
      <c r="A26" s="3">
        <v>536</v>
      </c>
      <c r="M26" s="29"/>
      <c r="N26" s="30"/>
      <c r="O26" s="30"/>
      <c r="P26" s="30"/>
      <c r="Q26" s="30"/>
      <c r="R26" s="30"/>
      <c r="S26" s="30"/>
      <c r="T26" s="30"/>
      <c r="U26" s="31"/>
    </row>
    <row r="27" spans="1:21">
      <c r="A27" s="3">
        <v>560</v>
      </c>
      <c r="M27" s="29"/>
      <c r="N27" s="30"/>
      <c r="O27" s="30"/>
      <c r="P27" s="30"/>
      <c r="Q27" s="30"/>
      <c r="R27" s="30"/>
      <c r="S27" s="30"/>
      <c r="T27" s="30"/>
      <c r="U27" s="31"/>
    </row>
    <row r="28" spans="1:21" ht="15.75" thickBot="1">
      <c r="A28" s="3">
        <v>562</v>
      </c>
      <c r="M28" s="29"/>
      <c r="N28" s="30"/>
      <c r="O28" s="30"/>
      <c r="P28" s="30"/>
      <c r="Q28" s="30"/>
      <c r="R28" s="30"/>
      <c r="S28" s="30"/>
      <c r="T28" s="30"/>
      <c r="U28" s="31"/>
    </row>
    <row r="29" spans="1:21" ht="15.75" thickBot="1">
      <c r="A29" s="3">
        <v>570</v>
      </c>
      <c r="M29" s="32"/>
      <c r="N29" s="44" t="s">
        <v>46</v>
      </c>
      <c r="O29" s="45"/>
      <c r="P29" s="45"/>
      <c r="Q29" s="45"/>
      <c r="R29" s="45"/>
      <c r="S29" s="45"/>
      <c r="T29" s="46"/>
      <c r="U29" s="33"/>
    </row>
    <row r="30" spans="1:21">
      <c r="A30" s="3">
        <v>575</v>
      </c>
      <c r="M30" s="26" t="s">
        <v>33</v>
      </c>
      <c r="N30" s="27"/>
      <c r="O30" s="27"/>
      <c r="P30" s="27"/>
      <c r="Q30" s="27"/>
      <c r="R30" s="27"/>
      <c r="S30" s="27"/>
      <c r="T30" s="27"/>
      <c r="U30" s="28"/>
    </row>
    <row r="31" spans="1:21">
      <c r="A31" s="3">
        <v>585</v>
      </c>
      <c r="M31" s="29"/>
      <c r="N31" s="30"/>
      <c r="O31" s="30"/>
      <c r="P31" s="30"/>
      <c r="Q31" s="30"/>
      <c r="R31" s="30"/>
      <c r="S31" s="30"/>
      <c r="T31" s="30"/>
      <c r="U31" s="31"/>
    </row>
    <row r="32" spans="1:21">
      <c r="A32" s="3">
        <v>625</v>
      </c>
      <c r="M32" s="29"/>
      <c r="N32" s="30"/>
      <c r="O32" s="30"/>
      <c r="P32" s="30"/>
      <c r="Q32" s="30"/>
      <c r="R32" s="30"/>
      <c r="S32" s="30"/>
      <c r="T32" s="30"/>
      <c r="U32" s="31"/>
    </row>
    <row r="33" spans="1:21">
      <c r="A33" s="3">
        <v>673</v>
      </c>
      <c r="M33" s="29"/>
      <c r="N33" s="30"/>
      <c r="O33" s="30"/>
      <c r="P33" s="30"/>
      <c r="Q33" s="30"/>
      <c r="R33" s="30"/>
      <c r="S33" s="30"/>
      <c r="T33" s="30"/>
      <c r="U33" s="31"/>
    </row>
    <row r="34" spans="1:21">
      <c r="A34" s="3">
        <v>675</v>
      </c>
      <c r="M34" s="29"/>
      <c r="N34" s="30"/>
      <c r="O34" s="30"/>
      <c r="P34" s="30"/>
      <c r="Q34" s="30"/>
      <c r="R34" s="30"/>
      <c r="S34" s="30"/>
      <c r="T34" s="30"/>
      <c r="U34" s="31"/>
    </row>
    <row r="35" spans="1:21">
      <c r="A35" s="3">
        <v>700</v>
      </c>
      <c r="M35" s="29"/>
      <c r="N35" s="30"/>
      <c r="O35" s="30"/>
      <c r="P35" s="30"/>
      <c r="Q35" s="30"/>
      <c r="R35" s="30"/>
      <c r="S35" s="30"/>
      <c r="T35" s="30"/>
      <c r="U35" s="31"/>
    </row>
    <row r="36" spans="1:21">
      <c r="A36" s="3">
        <v>721</v>
      </c>
      <c r="M36" s="29"/>
      <c r="N36" s="30"/>
      <c r="O36" s="30"/>
      <c r="P36" s="30"/>
      <c r="Q36" s="30"/>
      <c r="R36" s="30"/>
      <c r="S36" s="30"/>
      <c r="T36" s="30"/>
      <c r="U36" s="31"/>
    </row>
    <row r="37" spans="1:21">
      <c r="A37" s="3">
        <v>780</v>
      </c>
      <c r="M37" s="29"/>
      <c r="N37" s="30"/>
      <c r="O37" s="30"/>
      <c r="P37" s="30"/>
      <c r="Q37" s="30"/>
      <c r="R37" s="30"/>
      <c r="S37" s="30"/>
      <c r="T37" s="30"/>
      <c r="U37" s="31"/>
    </row>
    <row r="38" spans="1:21">
      <c r="A38" s="3">
        <v>785</v>
      </c>
      <c r="M38" s="29"/>
      <c r="N38" s="30"/>
      <c r="O38" s="30"/>
      <c r="P38" s="30"/>
      <c r="Q38" s="30"/>
      <c r="R38" s="30"/>
      <c r="S38" s="30"/>
      <c r="T38" s="30"/>
      <c r="U38" s="31"/>
    </row>
    <row r="39" spans="1:21">
      <c r="A39" s="3">
        <v>879</v>
      </c>
      <c r="M39" s="29"/>
      <c r="N39" s="30"/>
      <c r="O39" s="30"/>
      <c r="P39" s="30"/>
      <c r="Q39" s="30"/>
      <c r="R39" s="30"/>
      <c r="S39" s="30"/>
      <c r="T39" s="30"/>
      <c r="U39" s="31"/>
    </row>
    <row r="40" spans="1:21">
      <c r="A40" s="3">
        <v>913</v>
      </c>
      <c r="M40" s="29"/>
      <c r="N40" s="30"/>
      <c r="O40" s="30"/>
      <c r="P40" s="30"/>
      <c r="Q40" s="30"/>
      <c r="R40" s="30"/>
      <c r="S40" s="30"/>
      <c r="T40" s="30"/>
      <c r="U40" s="31"/>
    </row>
    <row r="41" spans="1:21">
      <c r="A41" s="3">
        <v>918</v>
      </c>
      <c r="M41" s="29"/>
      <c r="N41" s="30"/>
      <c r="O41" s="30"/>
      <c r="P41" s="30"/>
      <c r="Q41" s="30"/>
      <c r="R41" s="30"/>
      <c r="S41" s="30"/>
      <c r="T41" s="30"/>
      <c r="U41" s="31"/>
    </row>
    <row r="42" spans="1:21">
      <c r="A42" s="3">
        <v>930</v>
      </c>
      <c r="M42" s="29"/>
      <c r="N42" s="30"/>
      <c r="O42" s="30"/>
      <c r="P42" s="30"/>
      <c r="Q42" s="30"/>
      <c r="R42" s="30"/>
      <c r="S42" s="30"/>
      <c r="T42" s="30"/>
      <c r="U42" s="31"/>
    </row>
    <row r="43" spans="1:21">
      <c r="A43" s="3">
        <v>945</v>
      </c>
      <c r="M43" s="29"/>
      <c r="N43" s="30"/>
      <c r="O43" s="30"/>
      <c r="P43" s="30"/>
      <c r="Q43" s="30"/>
      <c r="R43" s="30"/>
      <c r="S43" s="30"/>
      <c r="T43" s="30"/>
      <c r="U43" s="31"/>
    </row>
    <row r="44" spans="1:21" ht="15.75" thickBot="1">
      <c r="A44" s="3">
        <v>956</v>
      </c>
      <c r="M44" s="29"/>
      <c r="N44" s="30"/>
      <c r="O44" s="30"/>
      <c r="P44" s="30"/>
      <c r="Q44" s="30"/>
      <c r="R44" s="30"/>
      <c r="S44" s="30"/>
      <c r="T44" s="30"/>
      <c r="U44" s="31"/>
    </row>
    <row r="45" spans="1:21" ht="15.75" thickBot="1">
      <c r="A45" s="3">
        <v>961</v>
      </c>
      <c r="M45" s="32"/>
      <c r="N45" s="44" t="s">
        <v>47</v>
      </c>
      <c r="O45" s="45"/>
      <c r="P45" s="45"/>
      <c r="Q45" s="45"/>
      <c r="R45" s="45"/>
      <c r="S45" s="45"/>
      <c r="T45" s="46"/>
      <c r="U45" s="33"/>
    </row>
    <row r="46" spans="1:21">
      <c r="A46" s="3">
        <v>1015</v>
      </c>
    </row>
    <row r="47" spans="1:21">
      <c r="A47" s="3">
        <v>1250</v>
      </c>
    </row>
    <row r="48" spans="1:21">
      <c r="A48" s="3">
        <v>1550</v>
      </c>
    </row>
    <row r="49" spans="1:2">
      <c r="A49" s="3">
        <v>1575</v>
      </c>
    </row>
    <row r="50" spans="1:2">
      <c r="A50" s="3">
        <v>2950</v>
      </c>
    </row>
    <row r="52" spans="1:2">
      <c r="A52" s="36" t="s">
        <v>34</v>
      </c>
      <c r="B52" s="37">
        <f>A50-A3</f>
        <v>2845</v>
      </c>
    </row>
    <row r="53" spans="1:2" ht="45">
      <c r="A53" s="38" t="s">
        <v>39</v>
      </c>
      <c r="B53" s="36">
        <v>5</v>
      </c>
    </row>
    <row r="54" spans="1:2">
      <c r="A54" s="36" t="s">
        <v>40</v>
      </c>
      <c r="B54" s="37">
        <f>B52/5</f>
        <v>569</v>
      </c>
    </row>
  </sheetData>
  <sortState ref="K3:K7">
    <sortCondition ref="K3"/>
  </sortState>
  <mergeCells count="4">
    <mergeCell ref="N29:T29"/>
    <mergeCell ref="N45:T45"/>
    <mergeCell ref="N12:T12"/>
    <mergeCell ref="F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1-Grade Calculator</vt:lpstr>
      <vt:lpstr>2-Tea Bag Weight</vt:lpstr>
      <vt:lpstr>3&amp;4-Property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2016-09-15T19:54:52Z</dcterms:created>
  <dcterms:modified xsi:type="dcterms:W3CDTF">2016-09-18T17:10:00Z</dcterms:modified>
</cp:coreProperties>
</file>