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855" firstSheet="1" activeTab="3"/>
  </bookViews>
  <sheets>
    <sheet name="Requirement 1" sheetId="1" r:id="rId1"/>
    <sheet name="Requirement 2" sheetId="2" r:id="rId2"/>
    <sheet name="Requirement 3" sheetId="3" r:id="rId3"/>
    <sheet name="Requirement 4" sheetId="4" r:id="rId4"/>
    <sheet name="Requirement 5" sheetId="5" r:id="rId5"/>
    <sheet name="Requirement 6" sheetId="6" r:id="rId6"/>
    <sheet name="Requirement 7" sheetId="7" r:id="rId7"/>
    <sheet name="Requirement 8" sheetId="8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4" l="1"/>
  <c r="B7" i="3"/>
  <c r="C12" i="8" l="1"/>
  <c r="C10" i="8"/>
  <c r="B9" i="8"/>
  <c r="D9" i="8" s="1"/>
  <c r="B5" i="8"/>
  <c r="C13" i="8" s="1"/>
  <c r="B9" i="7"/>
  <c r="B10" i="7"/>
  <c r="B11" i="7"/>
  <c r="B8" i="7"/>
  <c r="C9" i="8" l="1"/>
  <c r="E9" i="8" s="1"/>
  <c r="C11" i="8"/>
  <c r="F9" i="8"/>
  <c r="B10" i="8" s="1"/>
  <c r="D10" i="8" l="1"/>
  <c r="E10" i="8" s="1"/>
  <c r="F10" i="8" s="1"/>
  <c r="B11" i="8" s="1"/>
  <c r="D11" i="8" l="1"/>
  <c r="E11" i="8" s="1"/>
  <c r="F11" i="8" s="1"/>
  <c r="B12" i="8" s="1"/>
  <c r="D12" i="8" s="1"/>
  <c r="E12" i="8" s="1"/>
  <c r="F12" i="8" s="1"/>
  <c r="B13" i="8" s="1"/>
  <c r="D13" i="8" s="1"/>
  <c r="E13" i="8" s="1"/>
  <c r="F13" i="8" s="1"/>
  <c r="B7" i="6" l="1"/>
  <c r="B7" i="5"/>
  <c r="B7" i="4"/>
  <c r="B6" i="3"/>
  <c r="B15" i="2"/>
  <c r="B16" i="2"/>
  <c r="B17" i="2"/>
  <c r="B18" i="2"/>
  <c r="B14" i="2"/>
  <c r="B12" i="2"/>
  <c r="B11" i="2"/>
  <c r="B10" i="2"/>
  <c r="B9" i="2"/>
  <c r="B7" i="2"/>
  <c r="B6" i="2"/>
  <c r="B5" i="2"/>
  <c r="B4" i="2"/>
  <c r="B15" i="1"/>
  <c r="B16" i="1"/>
  <c r="B17" i="1"/>
  <c r="B18" i="1"/>
  <c r="B14" i="1"/>
  <c r="B7" i="1"/>
  <c r="B6" i="1"/>
  <c r="B5" i="1"/>
  <c r="B4" i="1"/>
  <c r="B12" i="1"/>
  <c r="B11" i="1"/>
  <c r="B10" i="1"/>
  <c r="B9" i="1"/>
</calcChain>
</file>

<file path=xl/sharedStrings.xml><?xml version="1.0" encoding="utf-8"?>
<sst xmlns="http://schemas.openxmlformats.org/spreadsheetml/2006/main" count="72" uniqueCount="42">
  <si>
    <t>Future Value</t>
  </si>
  <si>
    <t>Term (Semi-Annually)</t>
  </si>
  <si>
    <t>Term (Quarterly)</t>
  </si>
  <si>
    <t>Term (Monthy)</t>
  </si>
  <si>
    <t>Term (Daily)</t>
  </si>
  <si>
    <t>Interest Rate</t>
  </si>
  <si>
    <t>Interest Rate (Annually)</t>
  </si>
  <si>
    <t>Interest Rate (Semi-Annually)</t>
  </si>
  <si>
    <t>Interest Rate (Quarterly)</t>
  </si>
  <si>
    <t>Interest Rate (Monthy)</t>
  </si>
  <si>
    <t>Interest Rate (Daily)</t>
  </si>
  <si>
    <t>Term (in Years)</t>
  </si>
  <si>
    <t>Present Value (Annully Compounding)</t>
  </si>
  <si>
    <t>Present Value (Daily Compounding)</t>
  </si>
  <si>
    <t>Present Value (Monthly Compounding)</t>
  </si>
  <si>
    <t>Present Value (Quarterly Compounding)</t>
  </si>
  <si>
    <t>Present Value (Semi-Annually Compounding)</t>
  </si>
  <si>
    <t>Present Value</t>
  </si>
  <si>
    <t>Future Value (Annully Compounding)</t>
  </si>
  <si>
    <t>Future Value (Semi-Annually Compounding)</t>
  </si>
  <si>
    <t>Future Value (Quarterly Compounding)</t>
  </si>
  <si>
    <t>Future Value (Monthly Compounding)</t>
  </si>
  <si>
    <t>Future Value (Daily Compounding)</t>
  </si>
  <si>
    <t>Annuity</t>
  </si>
  <si>
    <t>Effective Annual Rate (Semi-annual basis)</t>
  </si>
  <si>
    <t>Effective Annual Rate (Quarterly basis)</t>
  </si>
  <si>
    <t>Effective Annual Rate (Monthly basis)</t>
  </si>
  <si>
    <t>Effective Annual Rate (Daily basis)</t>
  </si>
  <si>
    <t>Frequency (Semi-Annually)</t>
  </si>
  <si>
    <t>Frequency (Quarterly)</t>
  </si>
  <si>
    <t>Frequency (Monthy)</t>
  </si>
  <si>
    <t>Frequency (Daily)</t>
  </si>
  <si>
    <t>PMT</t>
  </si>
  <si>
    <t>Amortization Table</t>
  </si>
  <si>
    <t>Period</t>
  </si>
  <si>
    <t>Beginning Balance</t>
  </si>
  <si>
    <t>Yearly Payment</t>
  </si>
  <si>
    <t>Principal Amount</t>
  </si>
  <si>
    <t>Interest Amount</t>
  </si>
  <si>
    <t>Ending Balance</t>
  </si>
  <si>
    <t>Present Value (Annuity Due)</t>
  </si>
  <si>
    <t>Present Value (Ordinary Annuity)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</si>
</sst>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8" formatCode="&quot;$&quot;#,##0.00_);[Red]\(&quot;$&quot;#,##0.00\)"/>
    <numFmt numFmtId="44" formatCode="_(&quot;$&quot;* #,##0.00_);_(&quot;$&quot;* \(#,##0.00\);_(&quot;$&quot;* &quot;-&quot;??_);_(@_)"/>
    <numFmt numFmtId="164" formatCode="0.0000%"/>
    <numFmt numFmtId="165" formatCode="0.00000%"/>
    <numFmt numFmtId="166" formatCode="_(&quot;$&quot;* #,##0.000_);_(&quot;$&quot;* \(#,##0.000\);_(&quot;$&quot;* &quot;-&quot;??_);_(@_)"/>
    <numFmt numFmtId="167" formatCode="0.0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l"/>
    </font>
    <font>
      <b/>
      <sz val="11"/>
      <color theme="1"/>
      <name val="Ari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165" fontId="2" fillId="0" borderId="0" xfId="0" applyNumberFormat="1" applyFont="1"/>
    <xf numFmtId="165" fontId="2" fillId="0" borderId="0" xfId="2" applyNumberFormat="1" applyFont="1"/>
    <xf numFmtId="0" fontId="2" fillId="2" borderId="1" xfId="0" applyFont="1" applyFill="1" applyBorder="1"/>
    <xf numFmtId="8" fontId="2" fillId="2" borderId="1" xfId="0" applyNumberFormat="1" applyFont="1" applyFill="1" applyBorder="1" applyAlignment="1">
      <alignment horizontal="right"/>
    </xf>
    <xf numFmtId="44" fontId="2" fillId="0" borderId="0" xfId="1" applyFont="1" applyAlignment="1">
      <alignment horizontal="right"/>
    </xf>
    <xf numFmtId="10" fontId="2" fillId="0" borderId="0" xfId="0" applyNumberFormat="1" applyFont="1"/>
    <xf numFmtId="166" fontId="2" fillId="0" borderId="0" xfId="1" applyNumberFormat="1" applyFont="1" applyAlignment="1">
      <alignment horizontal="right"/>
    </xf>
    <xf numFmtId="167" fontId="2" fillId="2" borderId="1" xfId="0" applyNumberFormat="1" applyFont="1" applyFill="1" applyBorder="1" applyAlignment="1">
      <alignment horizontal="right"/>
    </xf>
    <xf numFmtId="10" fontId="2" fillId="0" borderId="0" xfId="2" applyNumberFormat="1" applyFont="1"/>
    <xf numFmtId="164" fontId="2" fillId="2" borderId="1" xfId="2" applyNumberFormat="1" applyFont="1" applyFill="1" applyBorder="1"/>
    <xf numFmtId="0" fontId="3" fillId="0" borderId="0" xfId="0" applyFont="1"/>
    <xf numFmtId="44" fontId="3" fillId="0" borderId="0" xfId="1" applyFont="1" applyAlignment="1">
      <alignment horizontal="right"/>
    </xf>
    <xf numFmtId="10" fontId="3" fillId="0" borderId="0" xfId="2" applyNumberFormat="1" applyFont="1"/>
    <xf numFmtId="8" fontId="3" fillId="0" borderId="0" xfId="0" applyNumberFormat="1" applyFont="1"/>
    <xf numFmtId="0" fontId="3" fillId="0" borderId="1" xfId="0" applyFont="1" applyBorder="1" applyAlignment="1">
      <alignment horizontal="center"/>
    </xf>
    <xf numFmtId="44" fontId="3" fillId="0" borderId="1" xfId="0" applyNumberFormat="1" applyFont="1" applyBorder="1"/>
    <xf numFmtId="8" fontId="3" fillId="0" borderId="1" xfId="0" applyNumberFormat="1" applyFont="1" applyBorder="1"/>
    <xf numFmtId="44" fontId="3" fillId="0" borderId="1" xfId="1" applyNumberFormat="1" applyFont="1" applyBorder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8"/>
  <sheetViews>
    <sheetView workbookViewId="0">
      <selection activeCell="A2" sqref="A2:B2"/>
    </sheetView>
  </sheetViews>
  <sheetFormatPr defaultRowHeight="14.25"/>
  <cols>
    <col min="1" max="1" width="43.28515625" style="1" customWidth="1"/>
    <col min="2" max="2" width="11.5703125" style="1" bestFit="1" customWidth="1"/>
    <col min="3" max="16384" width="9.140625" style="1"/>
  </cols>
  <sheetData>
    <row r="2" spans="1:2">
      <c r="A2" s="1" t="s">
        <v>0</v>
      </c>
      <c r="B2" s="6">
        <v>8000</v>
      </c>
    </row>
    <row r="3" spans="1:2">
      <c r="A3" s="1" t="s">
        <v>11</v>
      </c>
      <c r="B3" s="1">
        <v>8</v>
      </c>
    </row>
    <row r="4" spans="1:2">
      <c r="A4" s="1" t="s">
        <v>1</v>
      </c>
      <c r="B4" s="1">
        <f>B3*2</f>
        <v>16</v>
      </c>
    </row>
    <row r="5" spans="1:2">
      <c r="A5" s="1" t="s">
        <v>2</v>
      </c>
      <c r="B5" s="1">
        <f>B3*4</f>
        <v>32</v>
      </c>
    </row>
    <row r="6" spans="1:2">
      <c r="A6" s="1" t="s">
        <v>3</v>
      </c>
      <c r="B6" s="1">
        <f>B3*12</f>
        <v>96</v>
      </c>
    </row>
    <row r="7" spans="1:2">
      <c r="A7" s="1" t="s">
        <v>4</v>
      </c>
      <c r="B7" s="1">
        <f>B3*365</f>
        <v>2920</v>
      </c>
    </row>
    <row r="8" spans="1:2">
      <c r="A8" s="1" t="s">
        <v>6</v>
      </c>
      <c r="B8" s="2">
        <v>0.08</v>
      </c>
    </row>
    <row r="9" spans="1:2">
      <c r="A9" s="1" t="s">
        <v>7</v>
      </c>
      <c r="B9" s="3">
        <f>B8/2</f>
        <v>0.04</v>
      </c>
    </row>
    <row r="10" spans="1:2">
      <c r="A10" s="1" t="s">
        <v>8</v>
      </c>
      <c r="B10" s="3">
        <f>B8/4</f>
        <v>0.02</v>
      </c>
    </row>
    <row r="11" spans="1:2">
      <c r="A11" s="1" t="s">
        <v>9</v>
      </c>
      <c r="B11" s="3">
        <f>B8/12</f>
        <v>6.6666666666666671E-3</v>
      </c>
    </row>
    <row r="12" spans="1:2">
      <c r="A12" s="1" t="s">
        <v>10</v>
      </c>
      <c r="B12" s="3">
        <f>B8/365</f>
        <v>2.1917808219178083E-4</v>
      </c>
    </row>
    <row r="14" spans="1:2">
      <c r="A14" s="4" t="s">
        <v>12</v>
      </c>
      <c r="B14" s="5">
        <f>PV(B8,B3,0,-$B$2)</f>
        <v>4322.1510760158062</v>
      </c>
    </row>
    <row r="15" spans="1:2">
      <c r="A15" s="4" t="s">
        <v>16</v>
      </c>
      <c r="B15" s="5">
        <f t="shared" ref="B15:B18" si="0">PV(B9,B4,0,-$B$2)</f>
        <v>4271.2654054867289</v>
      </c>
    </row>
    <row r="16" spans="1:2">
      <c r="A16" s="4" t="s">
        <v>15</v>
      </c>
      <c r="B16" s="5">
        <f t="shared" si="0"/>
        <v>4245.0664281423451</v>
      </c>
    </row>
    <row r="17" spans="1:2">
      <c r="A17" s="4" t="s">
        <v>14</v>
      </c>
      <c r="B17" s="5">
        <f t="shared" si="0"/>
        <v>4227.3082402865666</v>
      </c>
    </row>
    <row r="18" spans="1:2">
      <c r="A18" s="4" t="s">
        <v>13</v>
      </c>
      <c r="B18" s="5">
        <f t="shared" si="0"/>
        <v>4218.6352211051562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8"/>
  <sheetViews>
    <sheetView workbookViewId="0">
      <selection activeCell="A2" sqref="A2:B5"/>
    </sheetView>
  </sheetViews>
  <sheetFormatPr defaultRowHeight="14.25"/>
  <cols>
    <col min="1" max="1" width="42.28515625" style="1" bestFit="1" customWidth="1"/>
    <col min="2" max="2" width="11.7109375" style="1" customWidth="1"/>
    <col min="3" max="16384" width="9.140625" style="1"/>
  </cols>
  <sheetData>
    <row r="2" spans="1:2">
      <c r="A2" s="1" t="s">
        <v>17</v>
      </c>
      <c r="B2" s="6">
        <v>8000</v>
      </c>
    </row>
    <row r="3" spans="1:2">
      <c r="A3" s="1" t="s">
        <v>11</v>
      </c>
      <c r="B3" s="1">
        <v>8</v>
      </c>
    </row>
    <row r="4" spans="1:2">
      <c r="A4" s="1" t="s">
        <v>1</v>
      </c>
      <c r="B4" s="1">
        <f>B3*2</f>
        <v>16</v>
      </c>
    </row>
    <row r="5" spans="1:2">
      <c r="A5" s="1" t="s">
        <v>2</v>
      </c>
      <c r="B5" s="1">
        <f>B3*4</f>
        <v>32</v>
      </c>
    </row>
    <row r="6" spans="1:2">
      <c r="A6" s="1" t="s">
        <v>3</v>
      </c>
      <c r="B6" s="1">
        <f>B3*12</f>
        <v>96</v>
      </c>
    </row>
    <row r="7" spans="1:2">
      <c r="A7" s="1" t="s">
        <v>4</v>
      </c>
      <c r="B7" s="1">
        <f>B3*365</f>
        <v>2920</v>
      </c>
    </row>
    <row r="8" spans="1:2">
      <c r="A8" s="1" t="s">
        <v>6</v>
      </c>
      <c r="B8" s="2">
        <v>0.08</v>
      </c>
    </row>
    <row r="9" spans="1:2">
      <c r="A9" s="1" t="s">
        <v>7</v>
      </c>
      <c r="B9" s="3">
        <f>B8/2</f>
        <v>0.04</v>
      </c>
    </row>
    <row r="10" spans="1:2">
      <c r="A10" s="1" t="s">
        <v>8</v>
      </c>
      <c r="B10" s="3">
        <f>B8/4</f>
        <v>0.02</v>
      </c>
    </row>
    <row r="11" spans="1:2">
      <c r="A11" s="1" t="s">
        <v>9</v>
      </c>
      <c r="B11" s="3">
        <f>B8/12</f>
        <v>6.6666666666666671E-3</v>
      </c>
    </row>
    <row r="12" spans="1:2">
      <c r="A12" s="1" t="s">
        <v>10</v>
      </c>
      <c r="B12" s="3">
        <f>B8/365</f>
        <v>2.1917808219178083E-4</v>
      </c>
    </row>
    <row r="14" spans="1:2">
      <c r="A14" s="4" t="s">
        <v>18</v>
      </c>
      <c r="B14" s="5">
        <f>FV(B8,B3,0,-$B$2)</f>
        <v>14807.441682255059</v>
      </c>
    </row>
    <row r="15" spans="1:2">
      <c r="A15" s="4" t="s">
        <v>19</v>
      </c>
      <c r="B15" s="5">
        <f t="shared" ref="B15:B18" si="0">FV(B9,B4,0,-$B$2)</f>
        <v>14983.84996581755</v>
      </c>
    </row>
    <row r="16" spans="1:2">
      <c r="A16" s="4" t="s">
        <v>20</v>
      </c>
      <c r="B16" s="5">
        <f t="shared" si="0"/>
        <v>15076.324736809031</v>
      </c>
    </row>
    <row r="17" spans="1:2">
      <c r="A17" s="4" t="s">
        <v>21</v>
      </c>
      <c r="B17" s="5">
        <f t="shared" si="0"/>
        <v>15139.657759061703</v>
      </c>
    </row>
    <row r="18" spans="1:2">
      <c r="A18" s="4" t="s">
        <v>22</v>
      </c>
      <c r="B18" s="5">
        <f t="shared" si="0"/>
        <v>15170.783119578162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7"/>
  <sheetViews>
    <sheetView workbookViewId="0">
      <selection activeCell="B8" sqref="B8"/>
    </sheetView>
  </sheetViews>
  <sheetFormatPr defaultRowHeight="15"/>
  <cols>
    <col min="1" max="1" width="42.7109375" bestFit="1" customWidth="1"/>
    <col min="2" max="2" width="13.5703125" customWidth="1"/>
  </cols>
  <sheetData>
    <row r="2" spans="1:2">
      <c r="A2" s="1" t="s">
        <v>23</v>
      </c>
      <c r="B2" s="6">
        <v>8000</v>
      </c>
    </row>
    <row r="3" spans="1:2">
      <c r="A3" s="1" t="s">
        <v>11</v>
      </c>
      <c r="B3" s="1">
        <v>8</v>
      </c>
    </row>
    <row r="4" spans="1:2">
      <c r="A4" s="1" t="s">
        <v>6</v>
      </c>
      <c r="B4" s="7">
        <v>0.08</v>
      </c>
    </row>
    <row r="5" spans="1:2">
      <c r="A5" s="1"/>
      <c r="B5" s="1"/>
    </row>
    <row r="6" spans="1:2">
      <c r="A6" s="4" t="s">
        <v>41</v>
      </c>
      <c r="B6" s="5">
        <f>PV(B4,B3,-B2,0,0)</f>
        <v>45973.111549802423</v>
      </c>
    </row>
    <row r="7" spans="1:2">
      <c r="A7" s="4" t="s">
        <v>40</v>
      </c>
      <c r="B7" s="5">
        <f>PV(B4,B3,-B2,0,1)</f>
        <v>49650.960473786618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7"/>
  <sheetViews>
    <sheetView tabSelected="1" workbookViewId="0">
      <selection activeCell="B7" sqref="B7"/>
    </sheetView>
  </sheetViews>
  <sheetFormatPr defaultRowHeight="15"/>
  <cols>
    <col min="1" max="1" width="35.140625" bestFit="1" customWidth="1"/>
    <col min="2" max="2" width="14.140625" customWidth="1"/>
  </cols>
  <sheetData>
    <row r="2" spans="1:2">
      <c r="A2" s="1" t="s">
        <v>23</v>
      </c>
      <c r="B2" s="6">
        <v>8000</v>
      </c>
    </row>
    <row r="3" spans="1:2">
      <c r="A3" s="1" t="s">
        <v>11</v>
      </c>
      <c r="B3" s="1">
        <v>8</v>
      </c>
    </row>
    <row r="4" spans="1:2">
      <c r="A4" s="1" t="s">
        <v>6</v>
      </c>
      <c r="B4" s="7">
        <v>0.08</v>
      </c>
    </row>
    <row r="5" spans="1:2">
      <c r="A5" s="1"/>
      <c r="B5" s="1"/>
    </row>
    <row r="6" spans="1:2">
      <c r="A6" s="4" t="s">
        <v>41</v>
      </c>
      <c r="B6" s="5">
        <f>FV(B4,B3,-B2,0,0)</f>
        <v>85093.021028188232</v>
      </c>
    </row>
    <row r="7" spans="1:2">
      <c r="A7" s="4" t="s">
        <v>40</v>
      </c>
      <c r="B7" s="5">
        <f>FV(B4,B3,-B2,0,1)</f>
        <v>91900.462710443288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7"/>
  <sheetViews>
    <sheetView workbookViewId="0">
      <selection activeCell="A2" sqref="A2:B7"/>
    </sheetView>
  </sheetViews>
  <sheetFormatPr defaultRowHeight="15"/>
  <cols>
    <col min="1" max="1" width="30" customWidth="1"/>
    <col min="2" max="2" width="13.5703125" customWidth="1"/>
  </cols>
  <sheetData>
    <row r="2" spans="1:2">
      <c r="A2" s="1" t="s">
        <v>17</v>
      </c>
      <c r="B2" s="6">
        <v>40000</v>
      </c>
    </row>
    <row r="3" spans="1:2">
      <c r="A3" s="1" t="s">
        <v>23</v>
      </c>
      <c r="B3" s="8">
        <v>0</v>
      </c>
    </row>
    <row r="4" spans="1:2">
      <c r="A4" s="1" t="s">
        <v>0</v>
      </c>
      <c r="B4" s="6">
        <v>80000</v>
      </c>
    </row>
    <row r="5" spans="1:2">
      <c r="A5" s="1" t="s">
        <v>11</v>
      </c>
      <c r="B5" s="1">
        <v>8</v>
      </c>
    </row>
    <row r="6" spans="1:2">
      <c r="A6" s="1"/>
      <c r="B6" s="1"/>
    </row>
    <row r="7" spans="1:2">
      <c r="A7" s="4" t="s">
        <v>5</v>
      </c>
      <c r="B7" s="9">
        <f>RATE(B5,-B3,B2,-B4,0)</f>
        <v>9.0507732665377844E-2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7"/>
  <sheetViews>
    <sheetView workbookViewId="0">
      <selection sqref="A1:XFD1048576"/>
    </sheetView>
  </sheetViews>
  <sheetFormatPr defaultRowHeight="15"/>
  <cols>
    <col min="1" max="1" width="25.7109375" customWidth="1"/>
    <col min="2" max="2" width="12.7109375" customWidth="1"/>
  </cols>
  <sheetData>
    <row r="2" spans="1:2">
      <c r="A2" s="1" t="s">
        <v>17</v>
      </c>
      <c r="B2" s="6">
        <v>60000</v>
      </c>
    </row>
    <row r="3" spans="1:2">
      <c r="A3" s="1" t="s">
        <v>23</v>
      </c>
      <c r="B3" s="8">
        <v>0</v>
      </c>
    </row>
    <row r="4" spans="1:2">
      <c r="A4" s="1" t="s">
        <v>0</v>
      </c>
      <c r="B4" s="6">
        <v>80000</v>
      </c>
    </row>
    <row r="5" spans="1:2">
      <c r="A5" s="1" t="s">
        <v>5</v>
      </c>
      <c r="B5" s="10">
        <v>0.08</v>
      </c>
    </row>
    <row r="6" spans="1:2">
      <c r="A6" s="1"/>
      <c r="B6" s="1"/>
    </row>
    <row r="7" spans="1:2">
      <c r="A7" s="4" t="s">
        <v>11</v>
      </c>
      <c r="B7" s="9">
        <f>NPER(B5,-B3,B2,-B4,0)</f>
        <v>3.7380220979979977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1"/>
  <sheetViews>
    <sheetView workbookViewId="0">
      <selection activeCell="A2" sqref="A2:B2"/>
    </sheetView>
  </sheetViews>
  <sheetFormatPr defaultRowHeight="15"/>
  <cols>
    <col min="1" max="1" width="41.5703125" customWidth="1"/>
    <col min="2" max="2" width="12.7109375" customWidth="1"/>
  </cols>
  <sheetData>
    <row r="2" spans="1:2">
      <c r="A2" s="1" t="s">
        <v>5</v>
      </c>
      <c r="B2" s="10">
        <v>0.08</v>
      </c>
    </row>
    <row r="3" spans="1:2">
      <c r="A3" s="1" t="s">
        <v>28</v>
      </c>
      <c r="B3" s="1">
        <v>2</v>
      </c>
    </row>
    <row r="4" spans="1:2">
      <c r="A4" s="1" t="s">
        <v>29</v>
      </c>
      <c r="B4" s="1">
        <v>4</v>
      </c>
    </row>
    <row r="5" spans="1:2">
      <c r="A5" s="1" t="s">
        <v>30</v>
      </c>
      <c r="B5" s="1">
        <v>12</v>
      </c>
    </row>
    <row r="6" spans="1:2">
      <c r="A6" s="1" t="s">
        <v>31</v>
      </c>
      <c r="B6" s="1">
        <v>365</v>
      </c>
    </row>
    <row r="7" spans="1:2">
      <c r="A7" s="1"/>
      <c r="B7" s="1"/>
    </row>
    <row r="8" spans="1:2">
      <c r="A8" s="4" t="s">
        <v>24</v>
      </c>
      <c r="B8" s="11">
        <f>((1+($B$2/B3))^B3-1)</f>
        <v>8.1600000000000117E-2</v>
      </c>
    </row>
    <row r="9" spans="1:2">
      <c r="A9" s="4" t="s">
        <v>25</v>
      </c>
      <c r="B9" s="11">
        <f t="shared" ref="B9:B11" si="0">((1+($B$2/B4))^B4-1)</f>
        <v>8.2432159999999977E-2</v>
      </c>
    </row>
    <row r="10" spans="1:2">
      <c r="A10" s="4" t="s">
        <v>26</v>
      </c>
      <c r="B10" s="11">
        <f t="shared" si="0"/>
        <v>8.2999506807510004E-2</v>
      </c>
    </row>
    <row r="11" spans="1:2">
      <c r="A11" s="4" t="s">
        <v>27</v>
      </c>
      <c r="B11" s="11">
        <f t="shared" si="0"/>
        <v>8.3277571792814031E-2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"/>
  <sheetViews>
    <sheetView workbookViewId="0">
      <selection activeCell="H8" sqref="H8"/>
    </sheetView>
  </sheetViews>
  <sheetFormatPr defaultRowHeight="14.25"/>
  <cols>
    <col min="1" max="1" width="18" style="12" customWidth="1"/>
    <col min="2" max="2" width="13.140625" style="12" customWidth="1"/>
    <col min="3" max="3" width="12.5703125" style="12" customWidth="1"/>
    <col min="4" max="4" width="13" style="12" customWidth="1"/>
    <col min="5" max="5" width="12.28515625" style="12" customWidth="1"/>
    <col min="6" max="6" width="13.5703125" style="12" customWidth="1"/>
    <col min="7" max="16384" width="9.140625" style="12"/>
  </cols>
  <sheetData>
    <row r="2" spans="1:6">
      <c r="A2" s="12" t="s">
        <v>17</v>
      </c>
      <c r="B2" s="13">
        <v>40000</v>
      </c>
    </row>
    <row r="3" spans="1:6">
      <c r="A3" s="12" t="s">
        <v>11</v>
      </c>
      <c r="B3" s="12">
        <v>5</v>
      </c>
    </row>
    <row r="4" spans="1:6">
      <c r="A4" s="12" t="s">
        <v>5</v>
      </c>
      <c r="B4" s="14">
        <v>0.06</v>
      </c>
    </row>
    <row r="5" spans="1:6">
      <c r="A5" s="12" t="s">
        <v>32</v>
      </c>
      <c r="B5" s="15">
        <f>PMT(B4,B3,-B2,0,0)</f>
        <v>9495.8560172475845</v>
      </c>
    </row>
    <row r="6" spans="1:6">
      <c r="B6" s="15"/>
    </row>
    <row r="7" spans="1:6" ht="15">
      <c r="A7" s="22" t="s">
        <v>33</v>
      </c>
      <c r="B7" s="23"/>
      <c r="C7" s="23"/>
      <c r="D7" s="23"/>
      <c r="E7" s="23"/>
      <c r="F7" s="24"/>
    </row>
    <row r="8" spans="1:6" ht="30">
      <c r="A8" s="20" t="s">
        <v>34</v>
      </c>
      <c r="B8" s="21" t="s">
        <v>35</v>
      </c>
      <c r="C8" s="21" t="s">
        <v>36</v>
      </c>
      <c r="D8" s="21" t="s">
        <v>38</v>
      </c>
      <c r="E8" s="21" t="s">
        <v>37</v>
      </c>
      <c r="F8" s="21" t="s">
        <v>39</v>
      </c>
    </row>
    <row r="9" spans="1:6">
      <c r="A9" s="16">
        <v>1</v>
      </c>
      <c r="B9" s="17">
        <f>B2</f>
        <v>40000</v>
      </c>
      <c r="C9" s="18">
        <f>B5</f>
        <v>9495.8560172475845</v>
      </c>
      <c r="D9" s="17">
        <f>B9*$B$4</f>
        <v>2400</v>
      </c>
      <c r="E9" s="18">
        <f>C9-D9</f>
        <v>7095.8560172475845</v>
      </c>
      <c r="F9" s="17">
        <f>B9-E9</f>
        <v>32904.143982752415</v>
      </c>
    </row>
    <row r="10" spans="1:6">
      <c r="A10" s="16">
        <v>2</v>
      </c>
      <c r="B10" s="17">
        <f>F9</f>
        <v>32904.143982752415</v>
      </c>
      <c r="C10" s="18">
        <f>B5</f>
        <v>9495.8560172475845</v>
      </c>
      <c r="D10" s="17">
        <f t="shared" ref="D10:D13" si="0">B10*$B$4</f>
        <v>1974.2486389651449</v>
      </c>
      <c r="E10" s="18">
        <f t="shared" ref="E10:E13" si="1">C10-D10</f>
        <v>7521.6073782824396</v>
      </c>
      <c r="F10" s="17">
        <f t="shared" ref="F10:F13" si="2">B10-E10</f>
        <v>25382.536604469977</v>
      </c>
    </row>
    <row r="11" spans="1:6">
      <c r="A11" s="16">
        <v>3</v>
      </c>
      <c r="B11" s="19">
        <f>F10</f>
        <v>25382.536604469977</v>
      </c>
      <c r="C11" s="18">
        <f>B5</f>
        <v>9495.8560172475845</v>
      </c>
      <c r="D11" s="17">
        <f t="shared" si="0"/>
        <v>1522.9521962681986</v>
      </c>
      <c r="E11" s="18">
        <f t="shared" si="1"/>
        <v>7972.9038209793862</v>
      </c>
      <c r="F11" s="17">
        <f t="shared" si="2"/>
        <v>17409.63278349059</v>
      </c>
    </row>
    <row r="12" spans="1:6">
      <c r="A12" s="16">
        <v>4</v>
      </c>
      <c r="B12" s="19">
        <f>F11</f>
        <v>17409.63278349059</v>
      </c>
      <c r="C12" s="18">
        <f>B5</f>
        <v>9495.8560172475845</v>
      </c>
      <c r="D12" s="17">
        <f t="shared" si="0"/>
        <v>1044.5779670094353</v>
      </c>
      <c r="E12" s="18">
        <f t="shared" si="1"/>
        <v>8451.2780502381502</v>
      </c>
      <c r="F12" s="17">
        <f t="shared" si="2"/>
        <v>8958.3547332524395</v>
      </c>
    </row>
    <row r="13" spans="1:6">
      <c r="A13" s="16">
        <v>5</v>
      </c>
      <c r="B13" s="19">
        <f>F12</f>
        <v>8958.3547332524395</v>
      </c>
      <c r="C13" s="18">
        <f>B5</f>
        <v>9495.8560172475845</v>
      </c>
      <c r="D13" s="17">
        <f t="shared" si="0"/>
        <v>537.50128399514631</v>
      </c>
      <c r="E13" s="18">
        <f t="shared" si="1"/>
        <v>8958.3547332524377</v>
      </c>
      <c r="F13" s="17">
        <f t="shared" si="2"/>
        <v>0</v>
      </c>
    </row>
  </sheetData>
  <mergeCells count="1">
    <mergeCell ref="A7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Requirement 1</vt:lpstr>
      <vt:lpstr>Requirement 2</vt:lpstr>
      <vt:lpstr>Requirement 3</vt:lpstr>
      <vt:lpstr>Requirement 4</vt:lpstr>
      <vt:lpstr>Requirement 5</vt:lpstr>
      <vt:lpstr>Requirement 6</vt:lpstr>
      <vt:lpstr>Requirement 7</vt:lpstr>
      <vt:lpstr>Requirement 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2016-10-29T18:15:34Z</dcterms:created>
  <dcterms:modified xsi:type="dcterms:W3CDTF">2016-10-30T03:04:40Z</dcterms:modified>
</cp:coreProperties>
</file>