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ustomProperty1.bin" ContentType="application/vnd.openxmlformats-officedocument.spreadsheetml.customProperty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 filterPrivacy="1"/>
  <xr:revisionPtr revIDLastSave="77" documentId="8_{31AAEBAF-E7D8-4B28-A5C3-272A2A99FFD0}" xr6:coauthVersionLast="45" xr6:coauthVersionMax="45" xr10:uidLastSave="{5A15816F-C7B7-458D-8E0B-2B21556ECBF5}"/>
  <bookViews>
    <workbookView xWindow="-120" yWindow="-120" windowWidth="20730" windowHeight="11160" xr2:uid="{00000000-000D-0000-FFFF-FFFF00000000}"/>
  </bookViews>
  <sheets>
    <sheet name="data" sheetId="4" r:id="rId1"/>
    <sheet name="Answers" sheetId="5" r:id="rId2"/>
  </sheets>
  <definedNames>
    <definedName name="solver_adj" localSheetId="0" hidden="1">data!$J$13:$J$17</definedName>
    <definedName name="solver_cvg" localSheetId="0" hidden="1">0.0001</definedName>
    <definedName name="solver_drv" localSheetId="0" hidden="1">1</definedName>
    <definedName name="solver_eng" localSheetId="0" hidden="1">1</definedName>
    <definedName name="solver_est" localSheetId="0" hidden="1">1</definedName>
    <definedName name="solver_itr" localSheetId="0" hidden="1">2147483647</definedName>
    <definedName name="solver_lhs1" localSheetId="0" hidden="1">data!$J$18</definedName>
    <definedName name="solver_lhs2" localSheetId="0" hidden="1">data!#REF!</definedName>
    <definedName name="solver_mip" localSheetId="0" hidden="1">2147483647</definedName>
    <definedName name="solver_mni" localSheetId="0" hidden="1">30</definedName>
    <definedName name="solver_mrt" localSheetId="0" hidden="1">0.075</definedName>
    <definedName name="solver_msl" localSheetId="0" hidden="1">2</definedName>
    <definedName name="solver_neg" localSheetId="0" hidden="1">1</definedName>
    <definedName name="solver_nod" localSheetId="0" hidden="1">2147483647</definedName>
    <definedName name="solver_num" localSheetId="0" hidden="1">1</definedName>
    <definedName name="solver_nwt" localSheetId="0" hidden="1">1</definedName>
    <definedName name="solver_opt" localSheetId="0" hidden="1">data!$J$23</definedName>
    <definedName name="solver_pre" localSheetId="0" hidden="1">0.000001</definedName>
    <definedName name="solver_rbv" localSheetId="0" hidden="1">1</definedName>
    <definedName name="solver_rel1" localSheetId="0" hidden="1">1</definedName>
    <definedName name="solver_rel2" localSheetId="0" hidden="1">2</definedName>
    <definedName name="solver_rhs1" localSheetId="0" hidden="1">1</definedName>
    <definedName name="solver_rhs2" localSheetId="0" hidden="1">1</definedName>
    <definedName name="solver_rlx" localSheetId="0" hidden="1">2</definedName>
    <definedName name="solver_rsd" localSheetId="0" hidden="1">0</definedName>
    <definedName name="solver_scl" localSheetId="0" hidden="1">1</definedName>
    <definedName name="solver_sho" localSheetId="0" hidden="1">2</definedName>
    <definedName name="solver_ssz" localSheetId="0" hidden="1">100</definedName>
    <definedName name="solver_tim" localSheetId="0" hidden="1">2147483647</definedName>
    <definedName name="solver_tol" localSheetId="0" hidden="1">0.01</definedName>
    <definedName name="solver_typ" localSheetId="0" hidden="1">1</definedName>
    <definedName name="solver_val" localSheetId="0" hidden="1">0</definedName>
    <definedName name="solver_ver" localSheetId="0" hidden="1">3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29" i="5" l="1"/>
  <c r="C7" i="4"/>
  <c r="B7" i="4"/>
  <c r="J18" i="4" l="1"/>
  <c r="J20" i="4" a="1"/>
  <c r="J20" i="4" s="1"/>
  <c r="J21" i="4" s="1"/>
  <c r="J19" i="4" a="1"/>
  <c r="J19" i="4" s="1"/>
  <c r="B15" i="4"/>
  <c r="C14" i="4"/>
  <c r="J26" i="4" l="1"/>
  <c r="J23" i="4"/>
</calcChain>
</file>

<file path=xl/sharedStrings.xml><?xml version="1.0" encoding="utf-8"?>
<sst xmlns="http://schemas.openxmlformats.org/spreadsheetml/2006/main" count="112" uniqueCount="33">
  <si>
    <t>Asset Class</t>
  </si>
  <si>
    <t>US Large</t>
  </si>
  <si>
    <t>US Small</t>
  </si>
  <si>
    <t>REITs</t>
  </si>
  <si>
    <t>EAFE Equity</t>
  </si>
  <si>
    <t>EM Equity</t>
  </si>
  <si>
    <t>Correlation</t>
  </si>
  <si>
    <t>Asset Class 1</t>
  </si>
  <si>
    <t>Asset Class 2</t>
  </si>
  <si>
    <t>Expected Return</t>
  </si>
  <si>
    <t>Volatility</t>
  </si>
  <si>
    <t>V</t>
  </si>
  <si>
    <t>Weight</t>
  </si>
  <si>
    <t>E(r)</t>
  </si>
  <si>
    <t>Stdev</t>
  </si>
  <si>
    <t>Var</t>
  </si>
  <si>
    <t>Sharpe</t>
  </si>
  <si>
    <t>Rf</t>
  </si>
  <si>
    <t>Sum</t>
  </si>
  <si>
    <t>Optimal Portfolio</t>
  </si>
  <si>
    <t>Average</t>
  </si>
  <si>
    <t>Information Ratio</t>
  </si>
  <si>
    <t>a) Find your estimates for the vector of Expected Active Returns E[] and complete the covariance matrix of returns V.</t>
  </si>
  <si>
    <t xml:space="preserve">E(r) = </t>
  </si>
  <si>
    <t>b) Find the optimal portfolio for a target Active Risk of 6% per year, assuming that short-positions are allowed.</t>
  </si>
  <si>
    <t>What is the Information Ratio of such portfolio?</t>
  </si>
  <si>
    <r>
      <t>c) What is the probability that the optimal portfolio from b) will beat (i.e., </t>
    </r>
    <r>
      <rPr>
        <u/>
        <sz val="10"/>
        <color rgb="FF000000"/>
        <rFont val="Times New Roman"/>
        <family val="1"/>
      </rPr>
      <t>outperform</t>
    </r>
    <r>
      <rPr>
        <sz val="10"/>
        <color rgb="FF000000"/>
        <rFont val="Times New Roman"/>
        <family val="1"/>
      </rPr>
      <t>) the benchmark?</t>
    </r>
  </si>
  <si>
    <t>d) What is the probability that the optimal portfolio from b) will have negative returns?</t>
  </si>
  <si>
    <r>
      <t>e) What is the optimal unconstrained portfolio that uses John’s E[] and </t>
    </r>
    <r>
      <rPr>
        <b/>
        <sz val="10"/>
        <color rgb="FF000000"/>
        <rFont val="Times New Roman"/>
        <family val="1"/>
      </rPr>
      <t>V</t>
    </r>
    <r>
      <rPr>
        <sz val="10"/>
        <color rgb="FF000000"/>
        <rFont val="Times New Roman"/>
        <family val="1"/>
      </rPr>
      <t>estimates but has target Active Risk equal to 5%?</t>
    </r>
  </si>
  <si>
    <t>Asset 1</t>
  </si>
  <si>
    <t>Asset 2</t>
  </si>
  <si>
    <t>f) What is the Active Risk and Expected Active Return of a portfolio that has 50% in the optimal portfolio you found in b) and the remaining 50% in the risk-free asset? The return of the risk-free asset is 0.5% per year.</t>
  </si>
  <si>
    <t>(Active Risk)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</si>
</sst>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0"/>
    <numFmt numFmtId="169" formatCode="0.0%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C00000"/>
      <name val="Calibri"/>
      <family val="2"/>
      <scheme val="minor"/>
    </font>
    <font>
      <sz val="10"/>
      <color rgb="FF000000"/>
      <name val="Times New Roman"/>
      <family val="1"/>
    </font>
    <font>
      <u/>
      <sz val="10"/>
      <color rgb="FF000000"/>
      <name val="Times New Roman"/>
      <family val="1"/>
    </font>
    <font>
      <b/>
      <sz val="10"/>
      <color rgb="FF00000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9" fontId="1" fillId="0" borderId="0" applyFont="0" applyFill="0" applyBorder="0" applyAlignment="0" applyProtection="0"/>
  </cellStyleXfs>
  <cellXfs count="58">
    <xf numFmtId="0" fontId="0" fillId="0" borderId="0" xfId="0"/>
    <xf numFmtId="0" fontId="1" fillId="0" borderId="0" xfId="1"/>
    <xf numFmtId="0" fontId="0" fillId="0" borderId="0" xfId="1" applyFont="1"/>
    <xf numFmtId="0" fontId="2" fillId="0" borderId="0" xfId="1" applyFont="1" applyAlignment="1">
      <alignment horizontal="center"/>
    </xf>
    <xf numFmtId="2" fontId="1" fillId="0" borderId="0" xfId="1" applyNumberFormat="1"/>
    <xf numFmtId="0" fontId="1" fillId="0" borderId="1" xfId="1" applyBorder="1"/>
    <xf numFmtId="0" fontId="1" fillId="0" borderId="0" xfId="1" applyBorder="1"/>
    <xf numFmtId="0" fontId="1" fillId="0" borderId="3" xfId="1" applyBorder="1"/>
    <xf numFmtId="0" fontId="1" fillId="0" borderId="4" xfId="1" applyBorder="1"/>
    <xf numFmtId="0" fontId="0" fillId="0" borderId="6" xfId="1" applyFont="1" applyBorder="1"/>
    <xf numFmtId="0" fontId="0" fillId="0" borderId="7" xfId="1" applyFont="1" applyBorder="1"/>
    <xf numFmtId="0" fontId="1" fillId="0" borderId="6" xfId="1" applyBorder="1"/>
    <xf numFmtId="0" fontId="0" fillId="0" borderId="7" xfId="1" applyFont="1" applyBorder="1" applyAlignment="1">
      <alignment horizontal="center" vertical="center"/>
    </xf>
    <xf numFmtId="0" fontId="0" fillId="0" borderId="8" xfId="1" applyFont="1" applyBorder="1" applyAlignment="1">
      <alignment horizontal="center" vertical="center"/>
    </xf>
    <xf numFmtId="10" fontId="0" fillId="0" borderId="0" xfId="0" applyNumberFormat="1" applyBorder="1" applyAlignment="1">
      <alignment horizontal="center" vertical="center"/>
    </xf>
    <xf numFmtId="10" fontId="0" fillId="0" borderId="2" xfId="0" applyNumberFormat="1" applyBorder="1" applyAlignment="1">
      <alignment horizontal="center" vertical="center"/>
    </xf>
    <xf numFmtId="10" fontId="0" fillId="0" borderId="4" xfId="0" applyNumberFormat="1" applyBorder="1" applyAlignment="1">
      <alignment horizontal="center" vertical="center"/>
    </xf>
    <xf numFmtId="10" fontId="0" fillId="0" borderId="5" xfId="0" applyNumberFormat="1" applyBorder="1" applyAlignment="1">
      <alignment horizontal="center" vertical="center"/>
    </xf>
    <xf numFmtId="0" fontId="1" fillId="0" borderId="8" xfId="1" applyBorder="1" applyAlignment="1">
      <alignment horizontal="center" vertical="center"/>
    </xf>
    <xf numFmtId="0" fontId="1" fillId="0" borderId="2" xfId="1" applyBorder="1" applyAlignment="1">
      <alignment horizontal="center" vertical="center"/>
    </xf>
    <xf numFmtId="0" fontId="1" fillId="0" borderId="5" xfId="1" applyBorder="1" applyAlignment="1">
      <alignment horizontal="center" vertical="center"/>
    </xf>
    <xf numFmtId="0" fontId="1" fillId="2" borderId="0" xfId="1" applyFill="1" applyAlignment="1">
      <alignment horizontal="center" vertical="center"/>
    </xf>
    <xf numFmtId="164" fontId="0" fillId="2" borderId="0" xfId="0" applyNumberFormat="1" applyFill="1" applyAlignment="1">
      <alignment horizontal="center" vertical="center"/>
    </xf>
    <xf numFmtId="0" fontId="2" fillId="2" borderId="0" xfId="0" applyFont="1" applyFill="1" applyAlignment="1">
      <alignment horizontal="left" vertical="top"/>
    </xf>
    <xf numFmtId="0" fontId="1" fillId="2" borderId="0" xfId="1" applyFill="1" applyAlignment="1">
      <alignment horizontal="left" vertical="top"/>
    </xf>
    <xf numFmtId="164" fontId="0" fillId="0" borderId="0" xfId="0" applyNumberFormat="1"/>
    <xf numFmtId="164" fontId="3" fillId="2" borderId="9" xfId="0" applyNumberFormat="1" applyFont="1" applyFill="1" applyBorder="1" applyAlignment="1">
      <alignment horizontal="center" vertical="center"/>
    </xf>
    <xf numFmtId="0" fontId="0" fillId="0" borderId="0" xfId="0" applyBorder="1"/>
    <xf numFmtId="0" fontId="2" fillId="0" borderId="0" xfId="1" applyFont="1" applyBorder="1"/>
    <xf numFmtId="0" fontId="0" fillId="0" borderId="0" xfId="0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10" fontId="0" fillId="0" borderId="0" xfId="2" applyNumberFormat="1" applyFont="1" applyBorder="1" applyAlignment="1">
      <alignment horizontal="center" vertical="center"/>
    </xf>
    <xf numFmtId="169" fontId="0" fillId="0" borderId="0" xfId="2" applyNumberFormat="1" applyFont="1"/>
    <xf numFmtId="10" fontId="0" fillId="0" borderId="0" xfId="2" applyNumberFormat="1" applyFont="1"/>
    <xf numFmtId="10" fontId="0" fillId="0" borderId="0" xfId="2" applyNumberFormat="1" applyFont="1" applyAlignment="1">
      <alignment horizontal="center" vertical="center"/>
    </xf>
    <xf numFmtId="0" fontId="2" fillId="0" borderId="0" xfId="0" applyFont="1"/>
    <xf numFmtId="0" fontId="0" fillId="0" borderId="0" xfId="0" applyAlignment="1">
      <alignment horizontal="center" vertical="center"/>
    </xf>
    <xf numFmtId="10" fontId="0" fillId="0" borderId="0" xfId="0" applyNumberFormat="1" applyAlignment="1">
      <alignment horizontal="center" vertical="center"/>
    </xf>
    <xf numFmtId="2" fontId="0" fillId="0" borderId="0" xfId="0" applyNumberFormat="1" applyBorder="1" applyAlignment="1">
      <alignment horizontal="center" vertical="center"/>
    </xf>
    <xf numFmtId="0" fontId="2" fillId="0" borderId="0" xfId="1" applyFont="1" applyFill="1" applyBorder="1"/>
    <xf numFmtId="0" fontId="2" fillId="0" borderId="0" xfId="0" applyFont="1" applyFill="1" applyBorder="1"/>
    <xf numFmtId="2" fontId="0" fillId="0" borderId="0" xfId="0" applyNumberForma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4" xfId="0" applyFont="1" applyBorder="1" applyAlignment="1">
      <alignment horizontal="center"/>
    </xf>
    <xf numFmtId="0" fontId="2" fillId="0" borderId="1" xfId="1" applyFont="1" applyFill="1" applyBorder="1"/>
    <xf numFmtId="10" fontId="2" fillId="0" borderId="0" xfId="0" applyNumberFormat="1" applyFont="1" applyAlignment="1">
      <alignment horizontal="center" vertical="center"/>
    </xf>
    <xf numFmtId="0" fontId="0" fillId="0" borderId="0" xfId="0" applyAlignment="1">
      <alignment horizontal="left" vertical="top"/>
    </xf>
    <xf numFmtId="0" fontId="0" fillId="3" borderId="0" xfId="0" applyFill="1" applyAlignment="1">
      <alignment horizontal="center" vertical="center"/>
    </xf>
    <xf numFmtId="0" fontId="0" fillId="3" borderId="0" xfId="0" applyFill="1" applyAlignment="1">
      <alignment horizontal="left" vertical="top"/>
    </xf>
    <xf numFmtId="164" fontId="0" fillId="3" borderId="0" xfId="0" applyNumberFormat="1" applyFill="1" applyAlignment="1">
      <alignment horizontal="center" vertical="center"/>
    </xf>
    <xf numFmtId="0" fontId="2" fillId="3" borderId="0" xfId="0" applyFont="1" applyFill="1" applyAlignment="1">
      <alignment horizontal="center" vertical="center"/>
    </xf>
    <xf numFmtId="0" fontId="4" fillId="0" borderId="0" xfId="0" applyFont="1"/>
    <xf numFmtId="10" fontId="2" fillId="0" borderId="9" xfId="2" applyNumberFormat="1" applyFont="1" applyBorder="1" applyAlignment="1">
      <alignment horizontal="center" vertical="center"/>
    </xf>
    <xf numFmtId="10" fontId="2" fillId="0" borderId="9" xfId="0" applyNumberFormat="1" applyFont="1" applyBorder="1" applyAlignment="1">
      <alignment horizontal="center" vertical="center"/>
    </xf>
    <xf numFmtId="9" fontId="2" fillId="0" borderId="9" xfId="0" applyNumberFormat="1" applyFont="1" applyBorder="1" applyAlignment="1">
      <alignment horizontal="center" vertical="center"/>
    </xf>
    <xf numFmtId="0" fontId="4" fillId="0" borderId="0" xfId="0" applyFont="1" applyAlignment="1">
      <alignment vertical="center"/>
    </xf>
    <xf numFmtId="169" fontId="0" fillId="0" borderId="0" xfId="0" applyNumberFormat="1" applyAlignment="1">
      <alignment horizontal="center" vertical="center"/>
    </xf>
    <xf numFmtId="0" fontId="0" fillId="0" borderId="4" xfId="0" applyBorder="1"/>
  </cellXfs>
  <cellStyles count="3">
    <cellStyle name="Normal" xfId="0" builtinId="0"/>
    <cellStyle name="Normal 2" xfId="1" xr:uid="{00000000-0005-0000-0000-000001000000}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1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6"/>
  <sheetViews>
    <sheetView tabSelected="1" workbookViewId="0">
      <selection activeCell="G14" sqref="G14"/>
    </sheetView>
  </sheetViews>
  <sheetFormatPr defaultRowHeight="15" x14ac:dyDescent="0.25"/>
  <cols>
    <col min="1" max="1" width="11.85546875" customWidth="1"/>
    <col min="2" max="2" width="15.42578125" customWidth="1"/>
    <col min="3" max="3" width="13.140625" customWidth="1"/>
    <col min="4" max="4" width="12.28515625" customWidth="1"/>
    <col min="5" max="5" width="14.140625" customWidth="1"/>
    <col min="6" max="6" width="13.7109375" customWidth="1"/>
    <col min="7" max="7" width="12.42578125" customWidth="1"/>
    <col min="8" max="8" width="15.7109375" customWidth="1"/>
    <col min="9" max="9" width="16.7109375" bestFit="1" customWidth="1"/>
    <col min="10" max="10" width="12.28515625" style="36" customWidth="1"/>
    <col min="11" max="11" width="12.28515625" customWidth="1"/>
    <col min="13" max="13" width="11.28515625" bestFit="1" customWidth="1"/>
    <col min="14" max="14" width="12" style="36" bestFit="1" customWidth="1"/>
  </cols>
  <sheetData>
    <row r="1" spans="1:14" x14ac:dyDescent="0.25">
      <c r="A1" s="11" t="s">
        <v>0</v>
      </c>
      <c r="B1" s="12" t="s">
        <v>9</v>
      </c>
      <c r="C1" s="13" t="s">
        <v>10</v>
      </c>
      <c r="D1" s="3"/>
      <c r="E1" s="9" t="s">
        <v>7</v>
      </c>
      <c r="F1" s="10" t="s">
        <v>8</v>
      </c>
      <c r="G1" s="18" t="s">
        <v>6</v>
      </c>
    </row>
    <row r="2" spans="1:14" x14ac:dyDescent="0.25">
      <c r="A2" s="5" t="s">
        <v>1</v>
      </c>
      <c r="B2" s="14">
        <v>6.8999999999999999E-3</v>
      </c>
      <c r="C2" s="15">
        <v>0.14610000000000001</v>
      </c>
      <c r="D2" s="1"/>
      <c r="E2" s="5" t="s">
        <v>1</v>
      </c>
      <c r="F2" s="6" t="s">
        <v>2</v>
      </c>
      <c r="G2" s="19">
        <v>0.91021200000000002</v>
      </c>
    </row>
    <row r="3" spans="1:14" x14ac:dyDescent="0.25">
      <c r="A3" s="5" t="s">
        <v>2</v>
      </c>
      <c r="B3" s="14">
        <v>-1.5E-3</v>
      </c>
      <c r="C3" s="15">
        <v>0.1946</v>
      </c>
      <c r="D3" s="4"/>
      <c r="E3" s="5" t="s">
        <v>1</v>
      </c>
      <c r="F3" s="6" t="s">
        <v>4</v>
      </c>
      <c r="G3" s="19">
        <v>0.87980700000000001</v>
      </c>
    </row>
    <row r="4" spans="1:14" x14ac:dyDescent="0.25">
      <c r="A4" s="5" t="s">
        <v>4</v>
      </c>
      <c r="B4" s="14">
        <v>4.0899999999999999E-2</v>
      </c>
      <c r="C4" s="15">
        <v>0.17199999999999999</v>
      </c>
      <c r="D4" s="4"/>
      <c r="E4" s="5" t="s">
        <v>1</v>
      </c>
      <c r="F4" s="6" t="s">
        <v>5</v>
      </c>
      <c r="G4" s="19">
        <v>0.79458200000000001</v>
      </c>
    </row>
    <row r="5" spans="1:14" x14ac:dyDescent="0.25">
      <c r="A5" s="5" t="s">
        <v>5</v>
      </c>
      <c r="B5" s="14">
        <v>7.2099999999999997E-2</v>
      </c>
      <c r="C5" s="15">
        <v>0.23549999999999999</v>
      </c>
      <c r="D5" s="4"/>
      <c r="E5" s="5" t="s">
        <v>1</v>
      </c>
      <c r="F5" s="6" t="s">
        <v>3</v>
      </c>
      <c r="G5" s="19">
        <v>0.71938500000000005</v>
      </c>
    </row>
    <row r="6" spans="1:14" x14ac:dyDescent="0.25">
      <c r="A6" s="7" t="s">
        <v>3</v>
      </c>
      <c r="B6" s="16">
        <v>1.2699999999999999E-2</v>
      </c>
      <c r="C6" s="17">
        <v>0.22140000000000001</v>
      </c>
      <c r="D6" s="2"/>
      <c r="E6" s="5" t="s">
        <v>2</v>
      </c>
      <c r="F6" s="6" t="s">
        <v>4</v>
      </c>
      <c r="G6" s="19">
        <v>0.81406699999999999</v>
      </c>
    </row>
    <row r="7" spans="1:14" x14ac:dyDescent="0.25">
      <c r="A7" s="44" t="s">
        <v>20</v>
      </c>
      <c r="B7" s="45">
        <f>AVERAGE(B2:B6)</f>
        <v>2.622E-2</v>
      </c>
      <c r="C7" s="45">
        <f>AVERAGE(C2:C6)</f>
        <v>0.19392000000000001</v>
      </c>
      <c r="E7" s="5" t="s">
        <v>2</v>
      </c>
      <c r="F7" s="6" t="s">
        <v>5</v>
      </c>
      <c r="G7" s="19">
        <v>0.76639100000000004</v>
      </c>
    </row>
    <row r="8" spans="1:14" x14ac:dyDescent="0.25">
      <c r="E8" s="5" t="s">
        <v>2</v>
      </c>
      <c r="F8" s="6" t="s">
        <v>3</v>
      </c>
      <c r="G8" s="19">
        <v>0.76658300000000001</v>
      </c>
    </row>
    <row r="9" spans="1:14" x14ac:dyDescent="0.25">
      <c r="E9" s="5" t="s">
        <v>4</v>
      </c>
      <c r="F9" s="6" t="s">
        <v>5</v>
      </c>
      <c r="G9" s="19">
        <v>0.88638399999999995</v>
      </c>
    </row>
    <row r="10" spans="1:14" x14ac:dyDescent="0.25">
      <c r="E10" s="5" t="s">
        <v>4</v>
      </c>
      <c r="F10" s="6" t="s">
        <v>3</v>
      </c>
      <c r="G10" s="19">
        <v>0.68752100000000005</v>
      </c>
      <c r="I10" s="35" t="s">
        <v>17</v>
      </c>
      <c r="J10" s="56">
        <v>5.0000000000000001E-3</v>
      </c>
      <c r="M10" s="35"/>
      <c r="N10" s="56"/>
    </row>
    <row r="11" spans="1:14" x14ac:dyDescent="0.25">
      <c r="E11" s="7" t="s">
        <v>5</v>
      </c>
      <c r="F11" s="8" t="s">
        <v>3</v>
      </c>
      <c r="G11" s="20">
        <v>0.62609000000000004</v>
      </c>
      <c r="H11" s="27"/>
      <c r="I11" s="27"/>
      <c r="J11" s="29"/>
      <c r="M11" s="27"/>
      <c r="N11" s="29"/>
    </row>
    <row r="12" spans="1:14" x14ac:dyDescent="0.25">
      <c r="H12" s="27"/>
      <c r="I12" s="28" t="s">
        <v>0</v>
      </c>
      <c r="J12" s="30" t="s">
        <v>12</v>
      </c>
      <c r="M12" s="28"/>
      <c r="N12" s="30"/>
    </row>
    <row r="13" spans="1:14" x14ac:dyDescent="0.25">
      <c r="A13" s="23" t="s">
        <v>11</v>
      </c>
      <c r="B13" s="21" t="s">
        <v>1</v>
      </c>
      <c r="C13" s="21" t="s">
        <v>2</v>
      </c>
      <c r="D13" s="21" t="s">
        <v>4</v>
      </c>
      <c r="E13" s="21" t="s">
        <v>5</v>
      </c>
      <c r="F13" s="21" t="s">
        <v>3</v>
      </c>
      <c r="H13" s="27"/>
      <c r="I13" s="6" t="s">
        <v>1</v>
      </c>
      <c r="J13" s="38">
        <v>0.5</v>
      </c>
      <c r="M13" s="6"/>
      <c r="N13" s="38"/>
    </row>
    <row r="14" spans="1:14" x14ac:dyDescent="0.25">
      <c r="A14" s="24" t="s">
        <v>1</v>
      </c>
      <c r="B14" s="22">
        <v>2.1345210000000003E-2</v>
      </c>
      <c r="C14" s="26">
        <f>C2*C3*G2</f>
        <v>2.5878291984720001E-2</v>
      </c>
      <c r="D14" s="22">
        <v>2.2108846064400001E-2</v>
      </c>
      <c r="E14" s="22">
        <v>2.7338825312100003E-2</v>
      </c>
      <c r="F14" s="22">
        <v>2.3269615677900007E-2</v>
      </c>
      <c r="H14" s="27"/>
      <c r="I14" s="6" t="s">
        <v>2</v>
      </c>
      <c r="J14" s="38">
        <v>0.5</v>
      </c>
      <c r="M14" s="6"/>
      <c r="N14" s="38"/>
    </row>
    <row r="15" spans="1:14" x14ac:dyDescent="0.25">
      <c r="A15" s="24" t="s">
        <v>2</v>
      </c>
      <c r="B15" s="26">
        <f>C3*C2*G2</f>
        <v>2.5878291984720001E-2</v>
      </c>
      <c r="C15" s="22">
        <v>3.7869159999999999E-2</v>
      </c>
      <c r="D15" s="22">
        <v>2.7247799370399998E-2</v>
      </c>
      <c r="E15" s="22">
        <v>3.5122396665299996E-2</v>
      </c>
      <c r="F15" s="22">
        <v>3.3027799268520001E-2</v>
      </c>
      <c r="H15" s="27"/>
      <c r="I15" s="6" t="s">
        <v>4</v>
      </c>
      <c r="J15" s="38">
        <v>0</v>
      </c>
      <c r="M15" s="6"/>
      <c r="N15" s="38"/>
    </row>
    <row r="16" spans="1:14" x14ac:dyDescent="0.25">
      <c r="A16" s="24" t="s">
        <v>4</v>
      </c>
      <c r="B16" s="22">
        <v>2.2108846064400001E-2</v>
      </c>
      <c r="C16" s="22">
        <v>2.7247799370399998E-2</v>
      </c>
      <c r="D16" s="22">
        <v>2.9583999999999996E-2</v>
      </c>
      <c r="E16" s="22">
        <v>3.5903870303999989E-2</v>
      </c>
      <c r="F16" s="22">
        <v>2.6181349696799999E-2</v>
      </c>
      <c r="H16" s="27"/>
      <c r="I16" s="6" t="s">
        <v>5</v>
      </c>
      <c r="J16" s="38">
        <v>0</v>
      </c>
      <c r="M16" s="6"/>
      <c r="N16" s="38"/>
    </row>
    <row r="17" spans="1:14" x14ac:dyDescent="0.25">
      <c r="A17" s="24" t="s">
        <v>5</v>
      </c>
      <c r="B17" s="22">
        <v>2.7338825312100003E-2</v>
      </c>
      <c r="C17" s="22">
        <v>3.5122396665299996E-2</v>
      </c>
      <c r="D17" s="22">
        <v>3.5903870303999989E-2</v>
      </c>
      <c r="E17" s="22">
        <v>5.5460249999999996E-2</v>
      </c>
      <c r="F17" s="22">
        <v>3.2644144772999997E-2</v>
      </c>
      <c r="H17" s="27"/>
      <c r="I17" s="6" t="s">
        <v>3</v>
      </c>
      <c r="J17" s="38">
        <v>0</v>
      </c>
      <c r="M17" s="6"/>
      <c r="N17" s="38"/>
    </row>
    <row r="18" spans="1:14" x14ac:dyDescent="0.25">
      <c r="A18" s="24" t="s">
        <v>3</v>
      </c>
      <c r="B18" s="22">
        <v>2.3269615677900007E-2</v>
      </c>
      <c r="C18" s="22">
        <v>3.3027799268520001E-2</v>
      </c>
      <c r="D18" s="22">
        <v>2.6181349696799999E-2</v>
      </c>
      <c r="E18" s="22">
        <v>3.2644144772999997E-2</v>
      </c>
      <c r="F18" s="22">
        <v>4.9017960000000006E-2</v>
      </c>
      <c r="H18" s="27"/>
      <c r="I18" s="39" t="s">
        <v>18</v>
      </c>
      <c r="J18" s="38">
        <f>SUM(J13:J17)</f>
        <v>1</v>
      </c>
      <c r="M18" s="39"/>
      <c r="N18" s="38"/>
    </row>
    <row r="19" spans="1:14" x14ac:dyDescent="0.25">
      <c r="H19" s="27"/>
      <c r="I19" s="40" t="s">
        <v>13</v>
      </c>
      <c r="J19" s="31">
        <f t="array" ref="J19">MMULT(TRANSPOSE(J13:J17),B2:B6)</f>
        <v>2.7000000000000001E-3</v>
      </c>
      <c r="M19" s="40"/>
      <c r="N19" s="31"/>
    </row>
    <row r="20" spans="1:14" x14ac:dyDescent="0.25">
      <c r="I20" s="40" t="s">
        <v>15</v>
      </c>
      <c r="J20" s="34">
        <f t="array" ref="J20">MMULT(TRANSPOSE(J13:J17),MMULT(B14:F18,J13:J17))</f>
        <v>2.7742738492359999E-2</v>
      </c>
      <c r="M20" s="40"/>
      <c r="N20" s="34"/>
    </row>
    <row r="21" spans="1:14" x14ac:dyDescent="0.25">
      <c r="C21" s="25"/>
      <c r="I21" s="40" t="s">
        <v>14</v>
      </c>
      <c r="J21" s="34">
        <f>SQRT(J20)</f>
        <v>0.16656151564019822</v>
      </c>
      <c r="M21" s="40"/>
      <c r="N21" s="34"/>
    </row>
    <row r="23" spans="1:14" x14ac:dyDescent="0.25">
      <c r="I23" s="35" t="s">
        <v>16</v>
      </c>
      <c r="J23" s="37">
        <f>(J19-J10)/J21</f>
        <v>-1.3808712001446956E-2</v>
      </c>
      <c r="M23" s="35"/>
      <c r="N23" s="37"/>
    </row>
    <row r="26" spans="1:14" x14ac:dyDescent="0.25">
      <c r="I26" s="35" t="s">
        <v>21</v>
      </c>
      <c r="J26" s="37">
        <f>(J19-B7)/J21</f>
        <v>-0.14120908968436191</v>
      </c>
    </row>
  </sheetData>
  <pageMargins left="0.7" right="0.7" top="0.75" bottom="0.75" header="0.3" footer="0.3"/>
  <pageSetup orientation="portrait" r:id="rId1"/>
  <customProperties>
    <customPr name="EpmWorksheetKeyString_GUID" r:id="rId2"/>
  </customPropertie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6F50DA-D5AE-445B-B907-52CCAD6C7021}">
  <dimension ref="A1:H59"/>
  <sheetViews>
    <sheetView workbookViewId="0">
      <selection activeCell="A61" sqref="A61"/>
    </sheetView>
  </sheetViews>
  <sheetFormatPr defaultRowHeight="15" x14ac:dyDescent="0.25"/>
  <cols>
    <col min="1" max="1" width="12.5703125" customWidth="1"/>
    <col min="2" max="5" width="12.140625" bestFit="1" customWidth="1"/>
    <col min="6" max="6" width="9.5703125" bestFit="1" customWidth="1"/>
  </cols>
  <sheetData>
    <row r="1" spans="1:6" x14ac:dyDescent="0.25">
      <c r="A1" t="s">
        <v>22</v>
      </c>
    </row>
    <row r="2" spans="1:6" x14ac:dyDescent="0.25">
      <c r="A2" t="s">
        <v>23</v>
      </c>
      <c r="B2">
        <v>3.015E-2</v>
      </c>
    </row>
    <row r="4" spans="1:6" x14ac:dyDescent="0.25">
      <c r="A4" s="50" t="s">
        <v>11</v>
      </c>
      <c r="B4" s="47" t="s">
        <v>1</v>
      </c>
      <c r="C4" s="47" t="s">
        <v>2</v>
      </c>
      <c r="D4" s="47" t="s">
        <v>4</v>
      </c>
      <c r="E4" s="47" t="s">
        <v>5</v>
      </c>
      <c r="F4" s="47" t="s">
        <v>3</v>
      </c>
    </row>
    <row r="5" spans="1:6" x14ac:dyDescent="0.25">
      <c r="A5" s="48" t="s">
        <v>1</v>
      </c>
      <c r="B5" s="49">
        <v>2.1345210000000003E-2</v>
      </c>
      <c r="C5" s="49">
        <v>2.5878291984720001E-2</v>
      </c>
      <c r="D5" s="49">
        <v>2.2108846064400001E-2</v>
      </c>
      <c r="E5" s="49">
        <v>2.7338825312100003E-2</v>
      </c>
      <c r="F5" s="49">
        <v>2.3269615677900007E-2</v>
      </c>
    </row>
    <row r="6" spans="1:6" x14ac:dyDescent="0.25">
      <c r="A6" s="48" t="s">
        <v>2</v>
      </c>
      <c r="B6" s="49">
        <v>2.5878291984720001E-2</v>
      </c>
      <c r="C6" s="49">
        <v>3.7869159999999999E-2</v>
      </c>
      <c r="D6" s="49">
        <v>2.7247799370399998E-2</v>
      </c>
      <c r="E6" s="49">
        <v>3.5122396665299996E-2</v>
      </c>
      <c r="F6" s="49">
        <v>3.3027799268520001E-2</v>
      </c>
    </row>
    <row r="7" spans="1:6" x14ac:dyDescent="0.25">
      <c r="A7" s="48" t="s">
        <v>4</v>
      </c>
      <c r="B7" s="49">
        <v>2.2108846064400001E-2</v>
      </c>
      <c r="C7" s="49">
        <v>2.7247799370399998E-2</v>
      </c>
      <c r="D7" s="49">
        <v>2.9583999999999996E-2</v>
      </c>
      <c r="E7" s="49">
        <v>3.5903870303999989E-2</v>
      </c>
      <c r="F7" s="49">
        <v>2.6181349696799999E-2</v>
      </c>
    </row>
    <row r="8" spans="1:6" x14ac:dyDescent="0.25">
      <c r="A8" s="48" t="s">
        <v>5</v>
      </c>
      <c r="B8" s="49">
        <v>2.7338825312100003E-2</v>
      </c>
      <c r="C8" s="49">
        <v>3.5122396665299996E-2</v>
      </c>
      <c r="D8" s="49">
        <v>3.5903870303999989E-2</v>
      </c>
      <c r="E8" s="49">
        <v>5.5460249999999996E-2</v>
      </c>
      <c r="F8" s="49">
        <v>3.2644144772999997E-2</v>
      </c>
    </row>
    <row r="9" spans="1:6" x14ac:dyDescent="0.25">
      <c r="A9" s="48" t="s">
        <v>3</v>
      </c>
      <c r="B9" s="49">
        <v>2.3269615677900007E-2</v>
      </c>
      <c r="C9" s="49">
        <v>3.3027799268520001E-2</v>
      </c>
      <c r="D9" s="49">
        <v>2.6181349696799999E-2</v>
      </c>
      <c r="E9" s="49">
        <v>3.2644144772999997E-2</v>
      </c>
      <c r="F9" s="49">
        <v>4.9017960000000006E-2</v>
      </c>
    </row>
    <row r="11" spans="1:6" x14ac:dyDescent="0.25">
      <c r="A11" s="51" t="s">
        <v>24</v>
      </c>
    </row>
    <row r="13" spans="1:6" x14ac:dyDescent="0.25">
      <c r="A13" s="43" t="s">
        <v>19</v>
      </c>
      <c r="B13" s="43"/>
    </row>
    <row r="14" spans="1:6" x14ac:dyDescent="0.25">
      <c r="A14" s="35" t="s">
        <v>0</v>
      </c>
      <c r="B14" s="42" t="s">
        <v>12</v>
      </c>
    </row>
    <row r="15" spans="1:6" x14ac:dyDescent="0.25">
      <c r="A15" t="s">
        <v>1</v>
      </c>
      <c r="B15" s="41">
        <v>0</v>
      </c>
    </row>
    <row r="16" spans="1:6" x14ac:dyDescent="0.25">
      <c r="A16" t="s">
        <v>2</v>
      </c>
      <c r="B16" s="41">
        <v>0</v>
      </c>
    </row>
    <row r="17" spans="1:8" x14ac:dyDescent="0.25">
      <c r="A17" t="s">
        <v>4</v>
      </c>
      <c r="B17" s="41">
        <v>0</v>
      </c>
    </row>
    <row r="18" spans="1:8" x14ac:dyDescent="0.25">
      <c r="A18" t="s">
        <v>5</v>
      </c>
      <c r="B18" s="41">
        <v>0.999999967714152</v>
      </c>
    </row>
    <row r="19" spans="1:8" x14ac:dyDescent="0.25">
      <c r="A19" t="s">
        <v>3</v>
      </c>
      <c r="B19" s="41">
        <v>0</v>
      </c>
    </row>
    <row r="20" spans="1:8" x14ac:dyDescent="0.25">
      <c r="A20" t="s">
        <v>18</v>
      </c>
      <c r="B20" s="41">
        <v>0.999999967714152</v>
      </c>
    </row>
    <row r="21" spans="1:8" x14ac:dyDescent="0.25">
      <c r="A21" t="s">
        <v>13</v>
      </c>
      <c r="B21" s="34">
        <v>7.2099997672190358E-2</v>
      </c>
    </row>
    <row r="22" spans="1:8" x14ac:dyDescent="0.25">
      <c r="A22" t="s">
        <v>15</v>
      </c>
      <c r="B22" s="34">
        <v>5.546024641883765E-2</v>
      </c>
    </row>
    <row r="23" spans="1:8" x14ac:dyDescent="0.25">
      <c r="A23" t="s">
        <v>14</v>
      </c>
      <c r="B23" s="34">
        <v>0.23549999239668279</v>
      </c>
    </row>
    <row r="24" spans="1:8" x14ac:dyDescent="0.25">
      <c r="B24" s="41"/>
    </row>
    <row r="25" spans="1:8" x14ac:dyDescent="0.25">
      <c r="A25" t="s">
        <v>16</v>
      </c>
      <c r="B25" s="34">
        <v>5.1380034237150991E-2</v>
      </c>
    </row>
    <row r="27" spans="1:8" x14ac:dyDescent="0.25">
      <c r="A27" s="51" t="s">
        <v>25</v>
      </c>
      <c r="E27" s="52">
        <v>2.3819581947201799E-2</v>
      </c>
    </row>
    <row r="29" spans="1:8" x14ac:dyDescent="0.25">
      <c r="A29" s="51" t="s">
        <v>26</v>
      </c>
      <c r="H29" s="53">
        <f>(5.14%-3.02%)/3.02%</f>
        <v>0.70198675496688712</v>
      </c>
    </row>
    <row r="30" spans="1:8" x14ac:dyDescent="0.25">
      <c r="A30" s="51"/>
    </row>
    <row r="31" spans="1:8" x14ac:dyDescent="0.25">
      <c r="A31" s="51" t="s">
        <v>27</v>
      </c>
      <c r="B31" s="36"/>
      <c r="C31" s="36"/>
      <c r="H31" s="54">
        <v>0</v>
      </c>
    </row>
    <row r="32" spans="1:8" x14ac:dyDescent="0.25">
      <c r="A32" s="46"/>
      <c r="B32" s="34"/>
      <c r="C32" s="36"/>
    </row>
    <row r="33" spans="1:3" x14ac:dyDescent="0.25">
      <c r="A33" s="55" t="s">
        <v>28</v>
      </c>
      <c r="B33" s="34"/>
      <c r="C33" s="36"/>
    </row>
    <row r="34" spans="1:3" x14ac:dyDescent="0.25">
      <c r="A34" s="46"/>
      <c r="B34" s="34"/>
      <c r="C34" s="36"/>
    </row>
    <row r="35" spans="1:3" x14ac:dyDescent="0.25">
      <c r="A35" s="43" t="s">
        <v>19</v>
      </c>
      <c r="B35" s="43"/>
      <c r="C35" s="36"/>
    </row>
    <row r="36" spans="1:3" x14ac:dyDescent="0.25">
      <c r="A36" s="35" t="s">
        <v>0</v>
      </c>
      <c r="B36" s="42" t="s">
        <v>12</v>
      </c>
      <c r="C36" s="36"/>
    </row>
    <row r="37" spans="1:3" x14ac:dyDescent="0.25">
      <c r="A37" t="s">
        <v>1</v>
      </c>
      <c r="B37" s="41">
        <v>0</v>
      </c>
    </row>
    <row r="38" spans="1:3" x14ac:dyDescent="0.25">
      <c r="A38" t="s">
        <v>2</v>
      </c>
      <c r="B38" s="41">
        <v>0</v>
      </c>
      <c r="C38" s="33"/>
    </row>
    <row r="39" spans="1:3" x14ac:dyDescent="0.25">
      <c r="A39" t="s">
        <v>4</v>
      </c>
      <c r="B39" s="41">
        <v>0</v>
      </c>
    </row>
    <row r="40" spans="1:3" x14ac:dyDescent="0.25">
      <c r="A40" t="s">
        <v>5</v>
      </c>
      <c r="B40" s="41">
        <v>0.99999997496604998</v>
      </c>
    </row>
    <row r="41" spans="1:3" x14ac:dyDescent="0.25">
      <c r="A41" t="s">
        <v>3</v>
      </c>
      <c r="B41" s="41">
        <v>0</v>
      </c>
    </row>
    <row r="42" spans="1:3" x14ac:dyDescent="0.25">
      <c r="A42" t="s">
        <v>18</v>
      </c>
      <c r="B42" s="41">
        <v>0.99999997496604998</v>
      </c>
    </row>
    <row r="43" spans="1:3" x14ac:dyDescent="0.25">
      <c r="A43" t="s">
        <v>13</v>
      </c>
      <c r="B43" s="34">
        <v>7.2099998195052195E-2</v>
      </c>
    </row>
    <row r="44" spans="1:3" x14ac:dyDescent="0.25">
      <c r="A44" t="s">
        <v>15</v>
      </c>
      <c r="B44" s="34">
        <v>5.5460247223221779E-2</v>
      </c>
    </row>
    <row r="45" spans="1:3" x14ac:dyDescent="0.25">
      <c r="A45" t="s">
        <v>14</v>
      </c>
      <c r="B45" s="34">
        <v>0.23549999410450476</v>
      </c>
    </row>
    <row r="46" spans="1:3" x14ac:dyDescent="0.25">
      <c r="B46" s="41"/>
    </row>
    <row r="47" spans="1:3" x14ac:dyDescent="0.25">
      <c r="A47" t="s">
        <v>16</v>
      </c>
      <c r="B47" s="34">
        <v>9.3842882158396854E-2</v>
      </c>
    </row>
    <row r="49" spans="1:3" x14ac:dyDescent="0.25">
      <c r="A49" s="55" t="s">
        <v>31</v>
      </c>
    </row>
    <row r="51" spans="1:3" x14ac:dyDescent="0.25">
      <c r="A51" s="35" t="s">
        <v>17</v>
      </c>
      <c r="B51" s="32">
        <v>5.0000000000000001E-3</v>
      </c>
    </row>
    <row r="53" spans="1:3" x14ac:dyDescent="0.25">
      <c r="A53" t="s">
        <v>0</v>
      </c>
      <c r="B53" t="s">
        <v>12</v>
      </c>
    </row>
    <row r="54" spans="1:3" x14ac:dyDescent="0.25">
      <c r="A54" t="s">
        <v>29</v>
      </c>
      <c r="B54">
        <v>0.5</v>
      </c>
    </row>
    <row r="55" spans="1:3" x14ac:dyDescent="0.25">
      <c r="A55" t="s">
        <v>30</v>
      </c>
      <c r="B55">
        <v>0.5</v>
      </c>
    </row>
    <row r="56" spans="1:3" x14ac:dyDescent="0.25">
      <c r="A56" s="35" t="s">
        <v>18</v>
      </c>
      <c r="B56">
        <v>1</v>
      </c>
    </row>
    <row r="57" spans="1:3" x14ac:dyDescent="0.25">
      <c r="A57" s="35" t="s">
        <v>13</v>
      </c>
      <c r="B57" s="33">
        <v>2.7000000000000001E-3</v>
      </c>
    </row>
    <row r="58" spans="1:3" x14ac:dyDescent="0.25">
      <c r="A58" s="35" t="s">
        <v>15</v>
      </c>
      <c r="B58" s="33">
        <v>2.7742738492359999E-2</v>
      </c>
      <c r="C58" s="57" t="s">
        <v>32</v>
      </c>
    </row>
    <row r="59" spans="1:3" x14ac:dyDescent="0.25">
      <c r="A59" s="35" t="s">
        <v>14</v>
      </c>
      <c r="B59" s="33">
        <v>0.16656151564019822</v>
      </c>
    </row>
  </sheetData>
  <mergeCells count="2">
    <mergeCell ref="A13:B13"/>
    <mergeCell ref="A35:B35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Answers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2020-07-18T11:39:09Z</dcterms:created>
  <dcterms:modified xsi:type="dcterms:W3CDTF">2020-07-18T11:39:16Z</dcterms:modified>
</cp:coreProperties>
</file>