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3rd Oct Assign\18TH ASSIGNMENT\"/>
    </mc:Choice>
  </mc:AlternateContent>
  <bookViews>
    <workbookView xWindow="0" yWindow="0" windowWidth="20490" windowHeight="7155" activeTab="1"/>
  </bookViews>
  <sheets>
    <sheet name="WORKINGS" sheetId="1" r:id="rId1"/>
    <sheet name="ANSWER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9" i="2"/>
  <c r="E70" i="1"/>
  <c r="C38" i="2"/>
  <c r="C27" i="2"/>
  <c r="C37" i="2"/>
  <c r="C24" i="2"/>
  <c r="C17" i="2"/>
  <c r="C13" i="2"/>
  <c r="C19" i="2" s="1"/>
  <c r="E67" i="1"/>
  <c r="E68" i="1"/>
  <c r="E69" i="1"/>
  <c r="E66" i="1"/>
  <c r="G58" i="1"/>
  <c r="D58" i="1"/>
  <c r="E54" i="1"/>
  <c r="E52" i="1"/>
  <c r="G44" i="1"/>
  <c r="C44" i="1"/>
  <c r="G47" i="1"/>
  <c r="C47" i="1"/>
  <c r="C32" i="1"/>
  <c r="C35" i="1" s="1"/>
  <c r="G35" i="1"/>
  <c r="G24" i="1"/>
  <c r="C24" i="1"/>
  <c r="G14" i="1"/>
  <c r="C14" i="1"/>
  <c r="G13" i="1"/>
  <c r="C42" i="2" l="1"/>
  <c r="C44" i="2" s="1"/>
</calcChain>
</file>

<file path=xl/sharedStrings.xml><?xml version="1.0" encoding="utf-8"?>
<sst xmlns="http://schemas.openxmlformats.org/spreadsheetml/2006/main" count="71" uniqueCount="64">
  <si>
    <t>Closing value</t>
  </si>
  <si>
    <t>Net realizable value</t>
  </si>
  <si>
    <t>Loss</t>
  </si>
  <si>
    <t>Stationery Stock</t>
  </si>
  <si>
    <t>BANCO COMMUNITY COLLEGE</t>
  </si>
  <si>
    <t>31ST DECEMBER 2020</t>
  </si>
  <si>
    <t>Consultancy Cost</t>
  </si>
  <si>
    <t>Pl</t>
  </si>
  <si>
    <t>Accounts payable</t>
  </si>
  <si>
    <t>Books and Research allowance</t>
  </si>
  <si>
    <t>Bank</t>
  </si>
  <si>
    <t>Interest on loans</t>
  </si>
  <si>
    <t>Interest Payable</t>
  </si>
  <si>
    <t>PL</t>
  </si>
  <si>
    <t>Accounts receivables school fees</t>
  </si>
  <si>
    <t>Provision for doubtful debts</t>
  </si>
  <si>
    <t>Bad debts</t>
  </si>
  <si>
    <t>Provision for bad debts</t>
  </si>
  <si>
    <t>Depreciation</t>
  </si>
  <si>
    <t>Motor Vehicle</t>
  </si>
  <si>
    <t>Building</t>
  </si>
  <si>
    <t>Software</t>
  </si>
  <si>
    <t>Plant and Machinery</t>
  </si>
  <si>
    <t>Cost</t>
  </si>
  <si>
    <t>Life</t>
  </si>
  <si>
    <t>STATEMENT OF FINANCIAL PERFORMANCE</t>
  </si>
  <si>
    <t>FOR THE YEAR ENDED</t>
  </si>
  <si>
    <t>31ST DECEMBER 2019</t>
  </si>
  <si>
    <t>OPERATING REVENUES</t>
  </si>
  <si>
    <t xml:space="preserve">Fees Income </t>
  </si>
  <si>
    <t>$000</t>
  </si>
  <si>
    <t>Allowance</t>
  </si>
  <si>
    <t>Independent consultancy fees</t>
  </si>
  <si>
    <t xml:space="preserve">CARICOM Grant </t>
  </si>
  <si>
    <t>Sponsorship received</t>
  </si>
  <si>
    <t>Sponsorship rgranted</t>
  </si>
  <si>
    <t>Books and Research Allowance</t>
  </si>
  <si>
    <t>Proceeds from Sale of Admission Forms</t>
  </si>
  <si>
    <t>Total Operating Revenues</t>
  </si>
  <si>
    <t>Permanent Post</t>
  </si>
  <si>
    <t>Legal Cost</t>
  </si>
  <si>
    <t>Non-Permanent Post</t>
  </si>
  <si>
    <t>Seminars cost</t>
  </si>
  <si>
    <t>Project Work Supervisory Allowance</t>
  </si>
  <si>
    <t>Training and Workshop cost</t>
  </si>
  <si>
    <t>Other Expenses</t>
  </si>
  <si>
    <t>Utilities Bills</t>
  </si>
  <si>
    <t>Superannuation</t>
  </si>
  <si>
    <t>End of Service Benefits</t>
  </si>
  <si>
    <t>Stationery</t>
  </si>
  <si>
    <t>Operating expenses</t>
  </si>
  <si>
    <t>Change in stationery value</t>
  </si>
  <si>
    <t>Bad Debts epense</t>
  </si>
  <si>
    <t>Interest on loan</t>
  </si>
  <si>
    <t>Social Benefits</t>
  </si>
  <si>
    <t>Total Operating Epenses</t>
  </si>
  <si>
    <t>Operating income</t>
  </si>
  <si>
    <t>QUESTION 1</t>
  </si>
  <si>
    <t>QUESTION 2</t>
  </si>
  <si>
    <t>Objectives of general purpose financial statements</t>
  </si>
  <si>
    <t>To provide information about the financial performance of an entity,this is through an analysis of revenues and costs.</t>
  </si>
  <si>
    <t>To provide information about the financial position of an entity through the analysis of the assets ,liabilities and capital of an entity.</t>
  </si>
  <si>
    <t>To shoe the cashflow of an entity and how resources are utilized.</t>
  </si>
  <si>
    <t>To provide users with a basis for decicion making in terms of investment and issuing of loans.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</si>
</sst>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3" fontId="0" fillId="0" borderId="0" xfId="0" applyNumberFormat="1"/>
    <xf numFmtId="3" fontId="2" fillId="0" borderId="4" xfId="0" applyNumberFormat="1" applyFont="1" applyBorder="1"/>
    <xf numFmtId="3" fontId="2" fillId="0" borderId="5" xfId="0" applyNumberFormat="1" applyFont="1" applyBorder="1"/>
    <xf numFmtId="3" fontId="0" fillId="2" borderId="0" xfId="0" applyNumberFormat="1" applyFill="1"/>
    <xf numFmtId="3" fontId="0" fillId="0" borderId="0" xfId="0" applyNumberFormat="1" applyFill="1"/>
    <xf numFmtId="3" fontId="2" fillId="0" borderId="5" xfId="0" applyNumberFormat="1" applyFont="1" applyFill="1" applyBorder="1"/>
    <xf numFmtId="0" fontId="0" fillId="0" borderId="0" xfId="0" applyFill="1"/>
    <xf numFmtId="0" fontId="0" fillId="0" borderId="1" xfId="0" applyFill="1" applyBorder="1"/>
    <xf numFmtId="43" fontId="0" fillId="0" borderId="0" xfId="1" applyFont="1"/>
    <xf numFmtId="43" fontId="0" fillId="0" borderId="0" xfId="0" applyNumberFormat="1"/>
    <xf numFmtId="43" fontId="0" fillId="2" borderId="0" xfId="0" applyNumberFormat="1" applyFill="1"/>
    <xf numFmtId="44" fontId="0" fillId="0" borderId="0" xfId="2" quotePrefix="1" applyFont="1"/>
    <xf numFmtId="0" fontId="2" fillId="0" borderId="0" xfId="0" applyFont="1"/>
    <xf numFmtId="3" fontId="2" fillId="0" borderId="7" xfId="0" applyNumberFormat="1" applyFont="1" applyBorder="1"/>
    <xf numFmtId="3" fontId="0" fillId="0" borderId="6" xfId="0" applyNumberFormat="1" applyFont="1" applyBorder="1"/>
    <xf numFmtId="3" fontId="0" fillId="0" borderId="0" xfId="0" applyNumberFormat="1" applyFont="1" applyBorder="1"/>
    <xf numFmtId="3" fontId="0" fillId="0" borderId="0" xfId="0" applyNumberFormat="1" applyFont="1"/>
    <xf numFmtId="43" fontId="2" fillId="2" borderId="0" xfId="0" applyNumberFormat="1" applyFont="1" applyFill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70"/>
  <sheetViews>
    <sheetView topLeftCell="A55" workbookViewId="0">
      <selection activeCell="G64" sqref="G64:G71"/>
    </sheetView>
  </sheetViews>
  <sheetFormatPr defaultRowHeight="15" x14ac:dyDescent="0.25"/>
  <cols>
    <col min="3" max="3" width="14.28515625" bestFit="1" customWidth="1"/>
    <col min="4" max="4" width="10.5703125" bestFit="1" customWidth="1"/>
    <col min="5" max="5" width="13.28515625" bestFit="1" customWidth="1"/>
    <col min="7" max="7" width="16.140625" customWidth="1"/>
  </cols>
  <sheetData>
    <row r="2" spans="1:7" x14ac:dyDescent="0.25">
      <c r="B2" t="s">
        <v>4</v>
      </c>
    </row>
    <row r="3" spans="1:7" x14ac:dyDescent="0.25">
      <c r="B3" t="s">
        <v>5</v>
      </c>
    </row>
    <row r="8" spans="1:7" x14ac:dyDescent="0.25">
      <c r="A8" t="s">
        <v>3</v>
      </c>
    </row>
    <row r="9" spans="1:7" x14ac:dyDescent="0.25">
      <c r="A9" s="1"/>
      <c r="B9" s="1"/>
      <c r="C9" s="1"/>
      <c r="D9" s="1"/>
      <c r="E9" s="1"/>
      <c r="F9" s="1"/>
      <c r="G9" s="1"/>
    </row>
    <row r="10" spans="1:7" x14ac:dyDescent="0.25">
      <c r="D10" s="2"/>
    </row>
    <row r="11" spans="1:7" x14ac:dyDescent="0.25">
      <c r="A11" t="s">
        <v>0</v>
      </c>
      <c r="C11" s="4">
        <v>200500</v>
      </c>
      <c r="D11" s="3"/>
      <c r="E11" t="s">
        <v>1</v>
      </c>
      <c r="G11" s="4">
        <v>155254</v>
      </c>
    </row>
    <row r="12" spans="1:7" x14ac:dyDescent="0.25">
      <c r="D12" s="3"/>
    </row>
    <row r="13" spans="1:7" x14ac:dyDescent="0.25">
      <c r="D13" s="3"/>
      <c r="E13" t="s">
        <v>2</v>
      </c>
      <c r="G13" s="7">
        <f>+C11-G11</f>
        <v>45246</v>
      </c>
    </row>
    <row r="14" spans="1:7" ht="15.75" thickBot="1" x14ac:dyDescent="0.3">
      <c r="C14" s="5">
        <f>SUM(C11:C13)</f>
        <v>200500</v>
      </c>
      <c r="D14" s="3"/>
      <c r="G14" s="6">
        <f>SUM(G11:G13)</f>
        <v>200500</v>
      </c>
    </row>
    <row r="15" spans="1:7" ht="15.75" thickTop="1" x14ac:dyDescent="0.25">
      <c r="D15" s="3"/>
    </row>
    <row r="16" spans="1:7" x14ac:dyDescent="0.25">
      <c r="D16" s="3"/>
    </row>
    <row r="17" spans="1:7" x14ac:dyDescent="0.25">
      <c r="D17" s="3"/>
    </row>
    <row r="19" spans="1:7" x14ac:dyDescent="0.25">
      <c r="A19" s="1"/>
      <c r="B19" s="1"/>
      <c r="C19" s="1" t="s">
        <v>6</v>
      </c>
      <c r="D19" s="1"/>
      <c r="E19" s="1"/>
      <c r="F19" s="1"/>
      <c r="G19" s="1"/>
    </row>
    <row r="20" spans="1:7" x14ac:dyDescent="0.25">
      <c r="D20" s="3"/>
    </row>
    <row r="21" spans="1:7" x14ac:dyDescent="0.25">
      <c r="A21" t="s">
        <v>8</v>
      </c>
      <c r="C21" s="8">
        <v>234500</v>
      </c>
      <c r="D21" s="3"/>
      <c r="E21" t="s">
        <v>13</v>
      </c>
      <c r="G21" s="7">
        <v>234500</v>
      </c>
    </row>
    <row r="22" spans="1:7" x14ac:dyDescent="0.25">
      <c r="D22" s="3"/>
    </row>
    <row r="23" spans="1:7" x14ac:dyDescent="0.25">
      <c r="D23" s="3"/>
      <c r="G23" s="8"/>
    </row>
    <row r="24" spans="1:7" ht="15.75" thickBot="1" x14ac:dyDescent="0.3">
      <c r="C24" s="5">
        <f>SUM(C21:C23)</f>
        <v>234500</v>
      </c>
      <c r="D24" s="3"/>
      <c r="G24" s="9">
        <f>SUM(G21:G23)</f>
        <v>234500</v>
      </c>
    </row>
    <row r="25" spans="1:7" ht="15.75" thickTop="1" x14ac:dyDescent="0.25">
      <c r="D25" s="3"/>
      <c r="G25" s="10"/>
    </row>
    <row r="26" spans="1:7" x14ac:dyDescent="0.25">
      <c r="D26" s="3"/>
      <c r="G26" s="10"/>
    </row>
    <row r="27" spans="1:7" x14ac:dyDescent="0.25">
      <c r="D27" s="3"/>
      <c r="G27" s="10"/>
    </row>
    <row r="28" spans="1:7" x14ac:dyDescent="0.25">
      <c r="G28" s="10"/>
    </row>
    <row r="29" spans="1:7" x14ac:dyDescent="0.25">
      <c r="G29" s="10"/>
    </row>
    <row r="30" spans="1:7" x14ac:dyDescent="0.25">
      <c r="A30" s="1"/>
      <c r="B30" s="1"/>
      <c r="C30" s="1" t="s">
        <v>9</v>
      </c>
      <c r="D30" s="1"/>
      <c r="E30" s="1"/>
      <c r="F30" s="1"/>
      <c r="G30" s="11"/>
    </row>
    <row r="31" spans="1:7" x14ac:dyDescent="0.25">
      <c r="D31" s="3"/>
      <c r="G31" s="10"/>
    </row>
    <row r="32" spans="1:7" x14ac:dyDescent="0.25">
      <c r="A32" t="s">
        <v>7</v>
      </c>
      <c r="C32" s="7">
        <f>+G32</f>
        <v>337530</v>
      </c>
      <c r="D32" s="3"/>
      <c r="E32" t="s">
        <v>10</v>
      </c>
      <c r="G32" s="8">
        <v>337530</v>
      </c>
    </row>
    <row r="33" spans="1:7" x14ac:dyDescent="0.25">
      <c r="D33" s="3"/>
      <c r="G33" s="10"/>
    </row>
    <row r="34" spans="1:7" x14ac:dyDescent="0.25">
      <c r="D34" s="3"/>
      <c r="G34" s="8"/>
    </row>
    <row r="35" spans="1:7" ht="15.75" thickBot="1" x14ac:dyDescent="0.3">
      <c r="C35" s="5">
        <f>SUM(C32:C34)</f>
        <v>337530</v>
      </c>
      <c r="D35" s="3"/>
      <c r="G35" s="9">
        <f>SUM(G32:G34)</f>
        <v>337530</v>
      </c>
    </row>
    <row r="36" spans="1:7" ht="15.75" thickTop="1" x14ac:dyDescent="0.25">
      <c r="D36" s="3"/>
    </row>
    <row r="37" spans="1:7" x14ac:dyDescent="0.25">
      <c r="D37" s="3"/>
    </row>
    <row r="38" spans="1:7" x14ac:dyDescent="0.25">
      <c r="D38" s="3"/>
    </row>
    <row r="42" spans="1:7" x14ac:dyDescent="0.25">
      <c r="A42" s="1"/>
      <c r="B42" s="1"/>
      <c r="C42" s="1" t="s">
        <v>11</v>
      </c>
      <c r="D42" s="1"/>
      <c r="E42" s="1"/>
      <c r="F42" s="1"/>
      <c r="G42" s="11"/>
    </row>
    <row r="43" spans="1:7" x14ac:dyDescent="0.25">
      <c r="D43" s="3"/>
      <c r="G43" s="10"/>
    </row>
    <row r="44" spans="1:7" x14ac:dyDescent="0.25">
      <c r="A44" t="s">
        <v>12</v>
      </c>
      <c r="C44" s="8">
        <f>0.2*8600</f>
        <v>1720</v>
      </c>
      <c r="D44" s="3"/>
      <c r="E44" t="s">
        <v>7</v>
      </c>
      <c r="G44" s="7">
        <f>+C44</f>
        <v>1720</v>
      </c>
    </row>
    <row r="45" spans="1:7" x14ac:dyDescent="0.25">
      <c r="D45" s="3"/>
      <c r="G45" s="10"/>
    </row>
    <row r="46" spans="1:7" x14ac:dyDescent="0.25">
      <c r="D46" s="3"/>
      <c r="G46" s="8"/>
    </row>
    <row r="47" spans="1:7" ht="15.75" thickBot="1" x14ac:dyDescent="0.3">
      <c r="C47" s="5">
        <f>SUM(C44:C46)</f>
        <v>1720</v>
      </c>
      <c r="D47" s="3"/>
      <c r="G47" s="9">
        <f>SUM(G44:G46)</f>
        <v>1720</v>
      </c>
    </row>
    <row r="48" spans="1:7" ht="15.75" thickTop="1" x14ac:dyDescent="0.25">
      <c r="D48" s="3"/>
    </row>
    <row r="49" spans="1:7" x14ac:dyDescent="0.25">
      <c r="D49" s="3"/>
    </row>
    <row r="50" spans="1:7" x14ac:dyDescent="0.25">
      <c r="D50" s="3"/>
    </row>
    <row r="52" spans="1:7" x14ac:dyDescent="0.25">
      <c r="A52" t="s">
        <v>14</v>
      </c>
      <c r="E52" s="12">
        <f>0.6*468050</f>
        <v>280830</v>
      </c>
    </row>
    <row r="54" spans="1:7" x14ac:dyDescent="0.25">
      <c r="A54" t="s">
        <v>15</v>
      </c>
      <c r="E54" s="13">
        <f>0.05*E52</f>
        <v>14041.5</v>
      </c>
    </row>
    <row r="56" spans="1:7" x14ac:dyDescent="0.25">
      <c r="A56" s="1"/>
      <c r="B56" s="1"/>
      <c r="C56" s="1"/>
      <c r="D56" s="1" t="s">
        <v>16</v>
      </c>
      <c r="E56" s="1"/>
      <c r="F56" s="1"/>
      <c r="G56" s="1"/>
    </row>
    <row r="57" spans="1:7" x14ac:dyDescent="0.25">
      <c r="E57" s="2"/>
    </row>
    <row r="58" spans="1:7" x14ac:dyDescent="0.25">
      <c r="A58" t="s">
        <v>17</v>
      </c>
      <c r="D58" s="13">
        <f>+E54</f>
        <v>14041.5</v>
      </c>
      <c r="E58" s="3"/>
      <c r="F58" t="s">
        <v>13</v>
      </c>
      <c r="G58" s="14">
        <f>+D58</f>
        <v>14041.5</v>
      </c>
    </row>
    <row r="59" spans="1:7" x14ac:dyDescent="0.25">
      <c r="E59" s="3"/>
    </row>
    <row r="60" spans="1:7" x14ac:dyDescent="0.25">
      <c r="E60" s="3"/>
    </row>
    <row r="61" spans="1:7" x14ac:dyDescent="0.25">
      <c r="E61" s="3"/>
    </row>
    <row r="62" spans="1:7" x14ac:dyDescent="0.25">
      <c r="E62" s="3"/>
    </row>
    <row r="63" spans="1:7" x14ac:dyDescent="0.25">
      <c r="E63" s="3"/>
    </row>
    <row r="64" spans="1:7" x14ac:dyDescent="0.25">
      <c r="A64" t="s">
        <v>18</v>
      </c>
    </row>
    <row r="65" spans="1:5" x14ac:dyDescent="0.25">
      <c r="C65" s="12" t="s">
        <v>23</v>
      </c>
      <c r="D65" t="s">
        <v>24</v>
      </c>
      <c r="E65" t="s">
        <v>18</v>
      </c>
    </row>
    <row r="66" spans="1:5" x14ac:dyDescent="0.25">
      <c r="A66" t="s">
        <v>22</v>
      </c>
      <c r="C66" s="12">
        <v>3000000</v>
      </c>
      <c r="D66">
        <v>8</v>
      </c>
      <c r="E66" s="12">
        <f>+C66/D66</f>
        <v>375000</v>
      </c>
    </row>
    <row r="67" spans="1:5" x14ac:dyDescent="0.25">
      <c r="A67" t="s">
        <v>19</v>
      </c>
      <c r="C67" s="12">
        <v>2505000</v>
      </c>
      <c r="D67">
        <v>5</v>
      </c>
      <c r="E67" s="12">
        <f t="shared" ref="E67:E69" si="0">+C67/D67</f>
        <v>501000</v>
      </c>
    </row>
    <row r="68" spans="1:5" x14ac:dyDescent="0.25">
      <c r="A68" t="s">
        <v>20</v>
      </c>
      <c r="C68" s="12">
        <v>12300000</v>
      </c>
      <c r="D68">
        <v>50</v>
      </c>
      <c r="E68" s="12">
        <f t="shared" si="0"/>
        <v>246000</v>
      </c>
    </row>
    <row r="69" spans="1:5" x14ac:dyDescent="0.25">
      <c r="A69" t="s">
        <v>21</v>
      </c>
      <c r="C69" s="12">
        <v>995500</v>
      </c>
      <c r="D69">
        <v>7</v>
      </c>
      <c r="E69" s="12">
        <f t="shared" si="0"/>
        <v>142214.28571428571</v>
      </c>
    </row>
    <row r="70" spans="1:5" x14ac:dyDescent="0.25">
      <c r="E70" s="21">
        <f>SUM(E66:E69)</f>
        <v>1264214.2857142857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6"/>
  <sheetViews>
    <sheetView tabSelected="1" topLeftCell="A2" workbookViewId="0">
      <selection activeCell="G12" sqref="G12"/>
    </sheetView>
  </sheetViews>
  <sheetFormatPr defaultRowHeight="15" x14ac:dyDescent="0.25"/>
  <cols>
    <col min="1" max="1" width="40.7109375" customWidth="1"/>
    <col min="2" max="2" width="8" customWidth="1"/>
    <col min="3" max="3" width="14.140625" customWidth="1"/>
  </cols>
  <sheetData>
    <row r="2" spans="1:3" x14ac:dyDescent="0.25">
      <c r="A2" s="16" t="s">
        <v>57</v>
      </c>
    </row>
    <row r="4" spans="1:3" x14ac:dyDescent="0.25">
      <c r="B4" s="16" t="s">
        <v>4</v>
      </c>
    </row>
    <row r="5" spans="1:3" x14ac:dyDescent="0.25">
      <c r="B5" s="16" t="s">
        <v>25</v>
      </c>
    </row>
    <row r="6" spans="1:3" x14ac:dyDescent="0.25">
      <c r="B6" s="16" t="s">
        <v>26</v>
      </c>
    </row>
    <row r="7" spans="1:3" x14ac:dyDescent="0.25">
      <c r="B7" s="16" t="s">
        <v>27</v>
      </c>
    </row>
    <row r="10" spans="1:3" x14ac:dyDescent="0.25">
      <c r="A10" t="s">
        <v>28</v>
      </c>
      <c r="C10" s="15" t="s">
        <v>30</v>
      </c>
    </row>
    <row r="11" spans="1:3" x14ac:dyDescent="0.25">
      <c r="A11" t="s">
        <v>29</v>
      </c>
      <c r="C11" s="4">
        <v>4575622</v>
      </c>
    </row>
    <row r="12" spans="1:3" x14ac:dyDescent="0.25">
      <c r="A12" t="s">
        <v>31</v>
      </c>
      <c r="C12" s="4">
        <v>-856670</v>
      </c>
    </row>
    <row r="13" spans="1:3" x14ac:dyDescent="0.25">
      <c r="C13" s="18">
        <f>SUM(C11:C12)</f>
        <v>3718952</v>
      </c>
    </row>
    <row r="14" spans="1:3" x14ac:dyDescent="0.25">
      <c r="A14" t="s">
        <v>32</v>
      </c>
      <c r="C14" s="19">
        <v>655600</v>
      </c>
    </row>
    <row r="15" spans="1:3" x14ac:dyDescent="0.25">
      <c r="A15" t="s">
        <v>33</v>
      </c>
      <c r="C15" s="20">
        <v>1540000</v>
      </c>
    </row>
    <row r="16" spans="1:3" x14ac:dyDescent="0.25">
      <c r="A16" t="s">
        <v>34</v>
      </c>
      <c r="C16" s="20">
        <v>9066828</v>
      </c>
    </row>
    <row r="17" spans="1:3" x14ac:dyDescent="0.25">
      <c r="A17" t="s">
        <v>36</v>
      </c>
      <c r="C17" s="20">
        <f>+WORKINGS!C32</f>
        <v>337530</v>
      </c>
    </row>
    <row r="18" spans="1:3" x14ac:dyDescent="0.25">
      <c r="A18" t="s">
        <v>37</v>
      </c>
      <c r="C18" s="20">
        <v>9196270</v>
      </c>
    </row>
    <row r="19" spans="1:3" x14ac:dyDescent="0.25">
      <c r="A19" s="16" t="s">
        <v>38</v>
      </c>
      <c r="C19" s="17">
        <f>SUM(C13:C18)</f>
        <v>24515180</v>
      </c>
    </row>
    <row r="22" spans="1:3" x14ac:dyDescent="0.25">
      <c r="A22" t="s">
        <v>50</v>
      </c>
    </row>
    <row r="23" spans="1:3" x14ac:dyDescent="0.25">
      <c r="A23" t="s">
        <v>35</v>
      </c>
      <c r="C23" s="4">
        <v>8100</v>
      </c>
    </row>
    <row r="24" spans="1:3" x14ac:dyDescent="0.25">
      <c r="A24" t="s">
        <v>36</v>
      </c>
      <c r="C24">
        <f>150765</f>
        <v>150765</v>
      </c>
    </row>
    <row r="25" spans="1:3" x14ac:dyDescent="0.25">
      <c r="A25" t="s">
        <v>39</v>
      </c>
      <c r="C25" s="4">
        <v>5312430</v>
      </c>
    </row>
    <row r="26" spans="1:3" x14ac:dyDescent="0.25">
      <c r="A26" t="s">
        <v>40</v>
      </c>
      <c r="C26" s="4">
        <v>25059</v>
      </c>
    </row>
    <row r="27" spans="1:3" x14ac:dyDescent="0.25">
      <c r="A27" t="s">
        <v>6</v>
      </c>
      <c r="C27" s="4">
        <f>565500+WORKINGS!G21</f>
        <v>800000</v>
      </c>
    </row>
    <row r="28" spans="1:3" x14ac:dyDescent="0.25">
      <c r="A28" t="s">
        <v>41</v>
      </c>
      <c r="C28" s="4">
        <v>1253600</v>
      </c>
    </row>
    <row r="29" spans="1:3" x14ac:dyDescent="0.25">
      <c r="A29" t="s">
        <v>42</v>
      </c>
      <c r="C29" s="4">
        <v>500000</v>
      </c>
    </row>
    <row r="30" spans="1:3" x14ac:dyDescent="0.25">
      <c r="A30" t="s">
        <v>43</v>
      </c>
      <c r="C30" s="4">
        <v>48500</v>
      </c>
    </row>
    <row r="31" spans="1:3" x14ac:dyDescent="0.25">
      <c r="A31" t="s">
        <v>44</v>
      </c>
      <c r="C31" s="4">
        <v>104000</v>
      </c>
    </row>
    <row r="32" spans="1:3" x14ac:dyDescent="0.25">
      <c r="A32" t="s">
        <v>45</v>
      </c>
      <c r="C32" s="4">
        <v>71000</v>
      </c>
    </row>
    <row r="33" spans="1:3" x14ac:dyDescent="0.25">
      <c r="A33" t="s">
        <v>46</v>
      </c>
      <c r="C33" s="4">
        <v>560053</v>
      </c>
    </row>
    <row r="34" spans="1:3" x14ac:dyDescent="0.25">
      <c r="A34" t="s">
        <v>47</v>
      </c>
      <c r="C34" s="4">
        <v>278500</v>
      </c>
    </row>
    <row r="35" spans="1:3" x14ac:dyDescent="0.25">
      <c r="A35" t="s">
        <v>48</v>
      </c>
      <c r="C35" s="4">
        <v>298040</v>
      </c>
    </row>
    <row r="36" spans="1:3" x14ac:dyDescent="0.25">
      <c r="A36" t="s">
        <v>49</v>
      </c>
      <c r="C36" s="4">
        <v>198665</v>
      </c>
    </row>
    <row r="37" spans="1:3" x14ac:dyDescent="0.25">
      <c r="A37" t="s">
        <v>51</v>
      </c>
      <c r="C37" s="4">
        <f>+WORKINGS!G13</f>
        <v>45246</v>
      </c>
    </row>
    <row r="38" spans="1:3" x14ac:dyDescent="0.25">
      <c r="A38" t="s">
        <v>52</v>
      </c>
      <c r="C38" s="13">
        <f>+WORKINGS!G58</f>
        <v>14041.5</v>
      </c>
    </row>
    <row r="39" spans="1:3" x14ac:dyDescent="0.25">
      <c r="A39" t="s">
        <v>18</v>
      </c>
      <c r="C39" s="13">
        <f>+WORKINGS!E70</f>
        <v>1264214.2857142857</v>
      </c>
    </row>
    <row r="40" spans="1:3" x14ac:dyDescent="0.25">
      <c r="A40" t="s">
        <v>53</v>
      </c>
      <c r="C40" s="4">
        <f>+WORKINGS!G44</f>
        <v>1720</v>
      </c>
    </row>
    <row r="41" spans="1:3" x14ac:dyDescent="0.25">
      <c r="A41" t="s">
        <v>54</v>
      </c>
      <c r="C41" s="4">
        <v>1720</v>
      </c>
    </row>
    <row r="42" spans="1:3" x14ac:dyDescent="0.25">
      <c r="A42" t="s">
        <v>55</v>
      </c>
      <c r="C42" s="17">
        <f>SUM(C23:C41)</f>
        <v>10935653.785714285</v>
      </c>
    </row>
    <row r="44" spans="1:3" x14ac:dyDescent="0.25">
      <c r="A44" t="s">
        <v>56</v>
      </c>
      <c r="C44" s="4">
        <f>+C19-C42</f>
        <v>13579526.214285715</v>
      </c>
    </row>
    <row r="47" spans="1:3" x14ac:dyDescent="0.25">
      <c r="A47" s="16" t="s">
        <v>58</v>
      </c>
    </row>
    <row r="48" spans="1:3" x14ac:dyDescent="0.25">
      <c r="A48" t="s">
        <v>59</v>
      </c>
    </row>
    <row r="50" spans="1:1" x14ac:dyDescent="0.25">
      <c r="A50" t="s">
        <v>60</v>
      </c>
    </row>
    <row r="52" spans="1:1" x14ac:dyDescent="0.25">
      <c r="A52" t="s">
        <v>61</v>
      </c>
    </row>
    <row r="54" spans="1:1" x14ac:dyDescent="0.25">
      <c r="A54" t="s">
        <v>62</v>
      </c>
    </row>
    <row r="56" spans="1:1" x14ac:dyDescent="0.25">
      <c r="A56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WORKINGS</vt:lpstr>
      <vt:lpstr>ANSWER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2020-10-18T20:06:36Z</dcterms:created>
  <dcterms:modified xsi:type="dcterms:W3CDTF">2020-10-18T21:46:41Z</dcterms:modified>
</cp:coreProperties>
</file>